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Projekt" sheetId="2" state="visible" r:id="rId4"/>
    <sheet name="Anforderungen" sheetId="3" state="visible" r:id="rId5"/>
    <sheet name="Bewertung" sheetId="4" state="visible" r:id="rId6"/>
    <sheet name="TCO 5 Jahre" sheetId="5" state="visible" r:id="rId7"/>
  </sheets>
  <definedNames>
    <definedName function="false" hidden="false" localSheetId="2" name="_xlnm.Print_Titles" vbProcedure="false">Anforderungen!$1:$1</definedName>
    <definedName function="false" hidden="true" localSheetId="2" name="_xlnm._FilterDatabase" vbProcedure="false">Anforderungen!$A$1:$L$74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2" authorId="0">
      <text>
        <r>
          <rPr>
            <sz val="10"/>
            <rFont val="Arial"/>
            <family val="2"/>
          </rPr>
          <t xml:space="preserve">Beispielwerte: Punkte 0 bis 5. Bitte durch eigene Bewertung ersetzen oder löschen.</t>
        </r>
      </text>
    </comment>
  </commentList>
</comments>
</file>

<file path=xl/sharedStrings.xml><?xml version="1.0" encoding="utf-8"?>
<sst xmlns="http://schemas.openxmlformats.org/spreadsheetml/2006/main" count="472" uniqueCount="270">
  <si>
    <t xml:space="preserve">BI Lastenheft Vorlage</t>
  </si>
  <si>
    <t xml:space="preserve">Vorlage von Find-Your-BI für die Auswahl von Business-Intelligence-Software. Anbieterneutral, Stand Oktober 2026.</t>
  </si>
  <si>
    <t xml:space="preserve">Inhalt</t>
  </si>
  <si>
    <t xml:space="preserve">8 Kapitel mit 49 Beispielanforderungen, je mit Priorität MUSS, SOLL oder KANN und einem Prüfkriterium für die Abnahme.</t>
  </si>
  <si>
    <t xml:space="preserve">Blatt Projekt</t>
  </si>
  <si>
    <t xml:space="preserve">Projektdaten und die Namen von bis zu drei Anbietern eintragen. Die Namen erscheinen automatisch in den anderen Blättern.</t>
  </si>
  <si>
    <t xml:space="preserve">Blatt Anforderungen</t>
  </si>
  <si>
    <t xml:space="preserve">Anforderungen prüfen, anpassen, streichen (Spalte Relevant auf nein) oder in den freien Zeilen ergänzen. Danach je Anbieter Punkte von 0 bis 5 vergeben.</t>
  </si>
  <si>
    <t xml:space="preserve">Blatt Bewertung</t>
  </si>
  <si>
    <t xml:space="preserve">Gewichtung je Kapitel anpassen (Summe 100 %). Die Wertung rechnet sich selbst: Gewicht mal Punkte geteilt durch 5. Nicht erfüllte MUSS-Anforderungen werden als K.o. markiert.</t>
  </si>
  <si>
    <t xml:space="preserve">Blatt TCO 5 Jahre</t>
  </si>
  <si>
    <t xml:space="preserve">Gesamtkosten je Anbieter über fünf Jahre eintragen, getrennt nach einmaligen und laufenden Kosten. Prüfen Sie die Kosten getrennt von der Wertung.</t>
  </si>
  <si>
    <t xml:space="preserve">Eingabefelder</t>
  </si>
  <si>
    <t xml:space="preserve">Gelb hinterlegte Zellen sind Eingaben. Weiße Zellen mit Formeln bitte nicht überschreiben.</t>
  </si>
  <si>
    <t xml:space="preserve">Prioritäten</t>
  </si>
  <si>
    <t xml:space="preserve">MUSS: ohne die Anforderung ist das System nicht einsetzbar (K.o.-Kriterium). SOLL: klarer Nutzen, notfalls anders lösbar. KANN: wünschenswert, kein Ausschlussgrund.</t>
  </si>
  <si>
    <t xml:space="preserve">Punkteskala</t>
  </si>
  <si>
    <t xml:space="preserve">0 nicht erfüllt, 1 nur mit Eigenentwicklung, 3 mit Einschränkungen erfüllt, 5 vollständig erfüllt und im Test belegt. 2 und 4 als Zwischenstufen. Mehrere Personen bewerten unabhängig, eingetragen wird der Mittelwert.</t>
  </si>
  <si>
    <t xml:space="preserve">Erfahrungswert</t>
  </si>
  <si>
    <t xml:space="preserve">Für ein BI Lastenheft sind 30 bis 80 Anforderungen üblich (Erfahrungswert von Find-Your-BI). Weniger, dafür prüfbare Anforderungen sind besser als lange Wunschlisten.</t>
  </si>
  <si>
    <t xml:space="preserve">Hinweis</t>
  </si>
  <si>
    <t xml:space="preserve">Die Beispiele sind anbieterneutral formuliert und ersetzen keine Prüfung Ihrer Lage. Datenschutz- und Vertragsfragen klären Sie mit Ihrer Rechts- und Datenschutzberatung.</t>
  </si>
  <si>
    <t xml:space="preserve">Individueller Katalog</t>
  </si>
  <si>
    <t xml:space="preserve">Einen auf Ihr Unternehmen zugeschnittenen Anforderungskatalog aus der Analyse Ihrer Ausgangslage erhalten Sie im Enterprise-Paket von Find-Your-BI: https://find-your-bi.de/preise-und-modelle/</t>
  </si>
  <si>
    <t xml:space="preserve">Quelle</t>
  </si>
  <si>
    <t xml:space="preserve">https://find-your-bi.de/bi-lastenheft-vorlage/</t>
  </si>
  <si>
    <t xml:space="preserve">Legende</t>
  </si>
  <si>
    <t xml:space="preserve">Eingabe</t>
  </si>
  <si>
    <t xml:space="preserve">Formel (wird berechnet)</t>
  </si>
  <si>
    <t xml:space="preserve">Kopfzeile</t>
  </si>
  <si>
    <t xml:space="preserve">Projektdaten</t>
  </si>
  <si>
    <t xml:space="preserve">Unternehmen</t>
  </si>
  <si>
    <t xml:space="preserve">Muster GmbH</t>
  </si>
  <si>
    <t xml:space="preserve">Projekt</t>
  </si>
  <si>
    <t xml:space="preserve">Auswahl BI-Software</t>
  </si>
  <si>
    <t xml:space="preserve">Projektleitung</t>
  </si>
  <si>
    <t xml:space="preserve">Fachbereiche</t>
  </si>
  <si>
    <t xml:space="preserve">Controlling, Vertrieb, IT</t>
  </si>
  <si>
    <t xml:space="preserve">Geplante Nutzer</t>
  </si>
  <si>
    <t xml:space="preserve">Datum</t>
  </si>
  <si>
    <t xml:space="preserve">Oktober 2026</t>
  </si>
  <si>
    <t xml:space="preserve">Version</t>
  </si>
  <si>
    <t xml:space="preserve">0.1</t>
  </si>
  <si>
    <t xml:space="preserve">Anbieter A</t>
  </si>
  <si>
    <t xml:space="preserve">Anbieter B</t>
  </si>
  <si>
    <t xml:space="preserve">Anbieter C</t>
  </si>
  <si>
    <t xml:space="preserve">Beispielwerte in Blau bitte durch Ihre Angaben ersetzen. Die Anbieternamen (Zeilen 11 bis 13) erscheinen in den Blättern Anforderungen, Bewertung und TCO 5 Jahre.</t>
  </si>
  <si>
    <t xml:space="preserve">Nr</t>
  </si>
  <si>
    <t xml:space="preserve">Kapitel</t>
  </si>
  <si>
    <t xml:space="preserve">Anforderung</t>
  </si>
  <si>
    <t xml:space="preserve">Priorität</t>
  </si>
  <si>
    <t xml:space="preserve">Prüfkriterium</t>
  </si>
  <si>
    <t xml:space="preserve">Relevant</t>
  </si>
  <si>
    <t xml:space="preserve">Fachbereich</t>
  </si>
  <si>
    <t xml:space="preserve">Anmerkung</t>
  </si>
  <si>
    <t xml:space="preserve">Nachweis und Kommentar</t>
  </si>
  <si>
    <t xml:space="preserve">DA-01</t>
  </si>
  <si>
    <t xml:space="preserve">Daten und Anbindung</t>
  </si>
  <si>
    <t xml:space="preserve">Native Konnektoren für unsere Kernsysteme (ERP, CRM, Buchhaltung)</t>
  </si>
  <si>
    <t xml:space="preserve">MUSS</t>
  </si>
  <si>
    <t xml:space="preserve">Konnektor im Proof of Concept mit Echtdaten eingerichtet, ohne Eigenentwicklung</t>
  </si>
  <si>
    <t xml:space="preserve">ja</t>
  </si>
  <si>
    <t xml:space="preserve">DA-02</t>
  </si>
  <si>
    <t xml:space="preserve">Anbindung von SQL-Datenbanken, CSV und Excel-Dateien</t>
  </si>
  <si>
    <t xml:space="preserve">Alle genannten Quellen im Test geladen</t>
  </si>
  <si>
    <t xml:space="preserve">DA-03</t>
  </si>
  <si>
    <t xml:space="preserve">Inkrementelle Aktualisierung nach Zeitplan (stündlich, täglich)</t>
  </si>
  <si>
    <t xml:space="preserve">Ladelauf im Test, Dauer dokumentiert</t>
  </si>
  <si>
    <t xml:space="preserve">DA-04</t>
  </si>
  <si>
    <t xml:space="preserve">Anbindung von Web-Schnittstellen (REST) und Cloud-Diensten</t>
  </si>
  <si>
    <t xml:space="preserve">SOLL</t>
  </si>
  <si>
    <t xml:space="preserve">Eine REST-Quelle im Test angebunden</t>
  </si>
  <si>
    <t xml:space="preserve">DA-05</t>
  </si>
  <si>
    <t xml:space="preserve">Wiederanlauf bei geänderter Quellstruktur oder Ladefehler</t>
  </si>
  <si>
    <t xml:space="preserve">Fehlerfall im Test nachgestellt, Meldung nachvollziehbar</t>
  </si>
  <si>
    <t xml:space="preserve">DA-06</t>
  </si>
  <si>
    <t xml:space="preserve">Direktabfrage (Live-Zugriff) für ausgewählte Berichte</t>
  </si>
  <si>
    <t xml:space="preserve">KANN</t>
  </si>
  <si>
    <t xml:space="preserve">Antwortzeit unter 5 Sekunden am Beispielbericht</t>
  </si>
  <si>
    <t xml:space="preserve">DA-07</t>
  </si>
  <si>
    <t xml:space="preserve">DA-08</t>
  </si>
  <si>
    <t xml:space="preserve">DA-09</t>
  </si>
  <si>
    <t xml:space="preserve">DM-01</t>
  </si>
  <si>
    <t xml:space="preserve">Datenmodell und Performance</t>
  </si>
  <si>
    <t xml:space="preserve">Zentrale semantische Schicht mit wiederverwendbaren Kennzahlen</t>
  </si>
  <si>
    <t xml:space="preserve">Kennzahl Umsatz in zwei Berichten identisch berechnet</t>
  </si>
  <si>
    <t xml:space="preserve">DM-02</t>
  </si>
  <si>
    <t xml:space="preserve">Mehrere Faktentabellen mit gemeinsamen Dimensionen (Sternschema)</t>
  </si>
  <si>
    <t xml:space="preserve">Beispielmodell mit drei Faktentabellen gebaut</t>
  </si>
  <si>
    <t xml:space="preserve">DM-03</t>
  </si>
  <si>
    <t xml:space="preserve">Standardbericht auf 50 Millionen Zeilen in unter 5 Sekunden</t>
  </si>
  <si>
    <t xml:space="preserve">Messung im Test mit Ihrem Datenvolumen</t>
  </si>
  <si>
    <t xml:space="preserve">DM-04</t>
  </si>
  <si>
    <t xml:space="preserve">Zeitvergleiche: Vorjahr, Jahr bis heute, gleitender Durchschnitt</t>
  </si>
  <si>
    <t xml:space="preserve">Kennzahlenset ohne Sonderprogrammierung erstellt</t>
  </si>
  <si>
    <t xml:space="preserve">DM-05</t>
  </si>
  <si>
    <t xml:space="preserve">Skalierung auf die geplante Zahl gleichzeitiger Nutzer</t>
  </si>
  <si>
    <t xml:space="preserve">Lasttest oder Referenz in vergleichbarer Größe</t>
  </si>
  <si>
    <t xml:space="preserve">DM-06</t>
  </si>
  <si>
    <t xml:space="preserve">Nutzung eines vorhandenen Data Warehouse ohne Datenkopie</t>
  </si>
  <si>
    <t xml:space="preserve">Architekturskizze des Anbieters geprüft</t>
  </si>
  <si>
    <t xml:space="preserve">DM-07</t>
  </si>
  <si>
    <t xml:space="preserve">DM-08</t>
  </si>
  <si>
    <t xml:space="preserve">DM-09</t>
  </si>
  <si>
    <t xml:space="preserve">AV-01</t>
  </si>
  <si>
    <t xml:space="preserve">Analyse und Visualisierung</t>
  </si>
  <si>
    <t xml:space="preserve">Standarddiagramme, Tabellen und Kennzahlenkacheln</t>
  </si>
  <si>
    <t xml:space="preserve">Alle benötigten Berichtstypen nachgebaut</t>
  </si>
  <si>
    <t xml:space="preserve">AV-02</t>
  </si>
  <si>
    <t xml:space="preserve">Filter, Drilldown und Sprung vom Konzernwert zum Einzelbeleg</t>
  </si>
  <si>
    <t xml:space="preserve">Drilldown bis Belegebene im Test</t>
  </si>
  <si>
    <t xml:space="preserve">AV-03</t>
  </si>
  <si>
    <t xml:space="preserve">Druckfertige Berichte mit Export nach PDF und Excel</t>
  </si>
  <si>
    <t xml:space="preserve">Monatsbericht exportiert, Layout stabil</t>
  </si>
  <si>
    <t xml:space="preserve">AV-04</t>
  </si>
  <si>
    <t xml:space="preserve">Zeitgesteuerter Berichtsversand per E-Mail</t>
  </si>
  <si>
    <t xml:space="preserve">Abonnement mit Filterstand eingerichtet</t>
  </si>
  <si>
    <t xml:space="preserve">AV-05</t>
  </si>
  <si>
    <t xml:space="preserve">Nutzung auf Smartphone und Tablet</t>
  </si>
  <si>
    <t xml:space="preserve">Dashboard auf zwei Endgeräten bedienbar</t>
  </si>
  <si>
    <t xml:space="preserve">AV-06</t>
  </si>
  <si>
    <t xml:space="preserve">KI-Assistenz für Fragen in natürlicher Sprache</t>
  </si>
  <si>
    <t xml:space="preserve">Verarbeitungsort und Nutzung der Daten zum Training dokumentiert</t>
  </si>
  <si>
    <t xml:space="preserve">AV-07</t>
  </si>
  <si>
    <t xml:space="preserve">AV-08</t>
  </si>
  <si>
    <t xml:space="preserve">AV-09</t>
  </si>
  <si>
    <t xml:space="preserve">SR-01</t>
  </si>
  <si>
    <t xml:space="preserve">Self-Service und Rollen</t>
  </si>
  <si>
    <t xml:space="preserve">Fachanwender erstellen eigene Auswertungen ohne SQL-Kenntnisse</t>
  </si>
  <si>
    <t xml:space="preserve">Zwei Fachanwender lösen eine Testaufgabe ohne IT</t>
  </si>
  <si>
    <t xml:space="preserve">SR-02</t>
  </si>
  <si>
    <t xml:space="preserve">Rollenmodell mit Betrachter, Ersteller und Administrator</t>
  </si>
  <si>
    <t xml:space="preserve">Rollenmatrix vorgelegt und im Test geprüft</t>
  </si>
  <si>
    <t xml:space="preserve">SR-03</t>
  </si>
  <si>
    <t xml:space="preserve">Freigegebene Datensätze, getrennt von persönlichen Arbeitsbereichen</t>
  </si>
  <si>
    <t xml:space="preserve">Zertifizierter Datensatz im Test angelegt</t>
  </si>
  <si>
    <t xml:space="preserve">SR-04</t>
  </si>
  <si>
    <t xml:space="preserve">Kommentare, Teilen und gemeinsame Arbeitsbereiche</t>
  </si>
  <si>
    <t xml:space="preserve">Bericht mit Kommentar an Kollegen geteilt</t>
  </si>
  <si>
    <t xml:space="preserve">SR-05</t>
  </si>
  <si>
    <t xml:space="preserve">Deutsche Oberfläche und deutsche Schulungsunterlagen</t>
  </si>
  <si>
    <t xml:space="preserve">Oberfläche und Unterlagen vollständig geprüft</t>
  </si>
  <si>
    <t xml:space="preserve">SR-06</t>
  </si>
  <si>
    <t xml:space="preserve">Einbettung von Berichten in eigene Anwendungen</t>
  </si>
  <si>
    <t xml:space="preserve">Beispielseite mit eingebettetem Bericht</t>
  </si>
  <si>
    <t xml:space="preserve">SR-07</t>
  </si>
  <si>
    <t xml:space="preserve">SR-08</t>
  </si>
  <si>
    <t xml:space="preserve">SR-09</t>
  </si>
  <si>
    <t xml:space="preserve">GS-01</t>
  </si>
  <si>
    <t xml:space="preserve">Governance und Sicherheit</t>
  </si>
  <si>
    <t xml:space="preserve">Zeilenbasierte Zugriffsrechte (Row-Level-Security) nach Gesellschaft oder Region</t>
  </si>
  <si>
    <t xml:space="preserve">Zwei Testnutzer sehen im selben Bericht verschiedene Daten</t>
  </si>
  <si>
    <t xml:space="preserve">GS-02</t>
  </si>
  <si>
    <t xml:space="preserve">Einmalanmeldung (Single Sign-on) über das Verzeichnis des Unternehmens</t>
  </si>
  <si>
    <t xml:space="preserve">Anmeldung im Test mit Firmenkonto</t>
  </si>
  <si>
    <t xml:space="preserve">GS-03</t>
  </si>
  <si>
    <t xml:space="preserve">Protokollierung von Zugriffen und Änderungen (Audit-Log)</t>
  </si>
  <si>
    <t xml:space="preserve">Log-Auszug mit Nutzer, Zeitpunkt und Objekt</t>
  </si>
  <si>
    <t xml:space="preserve">GS-04</t>
  </si>
  <si>
    <t xml:space="preserve">Auftragsverarbeitungsvertrag nach Art. 28 DSGVO</t>
  </si>
  <si>
    <t xml:space="preserve">Vertragsentwurf vor der Entscheidung vom Datenschutz geprüft</t>
  </si>
  <si>
    <t xml:space="preserve">GS-05</t>
  </si>
  <si>
    <t xml:space="preserve">Technische und organisatorische Maßnahmen nach Art. 32 DSGVO</t>
  </si>
  <si>
    <t xml:space="preserve">Maßnahmenbeschreibung und Zertifikate vorgelegt</t>
  </si>
  <si>
    <t xml:space="preserve">GS-06</t>
  </si>
  <si>
    <t xml:space="preserve">Herkunft und Definition der Kennzahlen nachvollziehbar (Data Lineage)</t>
  </si>
  <si>
    <t xml:space="preserve">Kennzahl bis zur Quelle zurückverfolgt</t>
  </si>
  <si>
    <t xml:space="preserve">GS-07</t>
  </si>
  <si>
    <t xml:space="preserve">Auswertungen zu Leistung und Verhalten von Beschäftigten einschränkbar</t>
  </si>
  <si>
    <t xml:space="preserve">Abstimmung mit dem Betriebsrat dokumentiert</t>
  </si>
  <si>
    <t xml:space="preserve">GS-08</t>
  </si>
  <si>
    <t xml:space="preserve">GS-09</t>
  </si>
  <si>
    <t xml:space="preserve">GS-10</t>
  </si>
  <si>
    <t xml:space="preserve">BL-01</t>
  </si>
  <si>
    <t xml:space="preserve">Betrieb und Lizenz</t>
  </si>
  <si>
    <t xml:space="preserve">Betriebsmodell festlegen: Cloud, eigener Betrieb oder Hybrid</t>
  </si>
  <si>
    <t xml:space="preserve">Architekturskizze für das gewählte Modell</t>
  </si>
  <si>
    <t xml:space="preserve">BL-02</t>
  </si>
  <si>
    <t xml:space="preserve">Lizenzmodell mit Preisen für drei Nutzerszenarien (50, 150, 300)</t>
  </si>
  <si>
    <t xml:space="preserve">Angebot für alle drei Szenarien</t>
  </si>
  <si>
    <t xml:space="preserve">BL-03</t>
  </si>
  <si>
    <t xml:space="preserve">Gesamtkosten über fünf Jahre in vorgegebener TCO-Tabelle</t>
  </si>
  <si>
    <t xml:space="preserve">Tabelle vollständig, Annahmen offengelegt (Blatt TCO 5 Jahre)</t>
  </si>
  <si>
    <t xml:space="preserve">BL-04</t>
  </si>
  <si>
    <t xml:space="preserve">Verfügbarkeit von mindestens 99,5 Prozent im Monat</t>
  </si>
  <si>
    <t xml:space="preserve">Vertragsbestandteil mit Messverfahren</t>
  </si>
  <si>
    <t xml:space="preserve">BL-05</t>
  </si>
  <si>
    <t xml:space="preserve">Testumgebung und planbare Update-Zyklen</t>
  </si>
  <si>
    <t xml:space="preserve">Release-Kalender und Testmandant vorgelegt</t>
  </si>
  <si>
    <t xml:space="preserve">BL-06</t>
  </si>
  <si>
    <t xml:space="preserve">Administrationsaufwand in Personentagen pro Monat</t>
  </si>
  <si>
    <t xml:space="preserve">Angabe mit Referenzkunde bestätigt</t>
  </si>
  <si>
    <t xml:space="preserve">BL-07</t>
  </si>
  <si>
    <t xml:space="preserve">BL-08</t>
  </si>
  <si>
    <t xml:space="preserve">BL-09</t>
  </si>
  <si>
    <t xml:space="preserve">AN-01</t>
  </si>
  <si>
    <t xml:space="preserve">Anbieter und Vertrag</t>
  </si>
  <si>
    <t xml:space="preserve">Mindestens drei Referenzkunden in vergleichbarer Branche und Größe</t>
  </si>
  <si>
    <t xml:space="preserve">Ein Referenzgespräch geführt</t>
  </si>
  <si>
    <t xml:space="preserve">AN-02</t>
  </si>
  <si>
    <t xml:space="preserve">Support auf Deutsch mit vertraglichen Reaktionszeiten</t>
  </si>
  <si>
    <t xml:space="preserve">Supportzeiten und Reaktionszeiten im Angebot</t>
  </si>
  <si>
    <t xml:space="preserve">AN-03</t>
  </si>
  <si>
    <t xml:space="preserve">Datenexport in offenen Formaten und klare Kündigungsfristen</t>
  </si>
  <si>
    <t xml:space="preserve">Export im Test, Klausel im Vertragsentwurf</t>
  </si>
  <si>
    <t xml:space="preserve">AN-04</t>
  </si>
  <si>
    <t xml:space="preserve">Implementierungspartner im deutschsprachigen Raum</t>
  </si>
  <si>
    <t xml:space="preserve">Partnerliste mit Referenzen</t>
  </si>
  <si>
    <t xml:space="preserve">AN-05</t>
  </si>
  <si>
    <t xml:space="preserve">Begrenzte jährliche Preisanpassung</t>
  </si>
  <si>
    <t xml:space="preserve">Obergrenze im Vertragsentwurf</t>
  </si>
  <si>
    <t xml:space="preserve">AN-06</t>
  </si>
  <si>
    <t xml:space="preserve">Produkt-Roadmap für die nächsten zwölf Monate</t>
  </si>
  <si>
    <t xml:space="preserve">Roadmap-Termin mit dem Produktmanagement</t>
  </si>
  <si>
    <t xml:space="preserve">AN-07</t>
  </si>
  <si>
    <t xml:space="preserve">AN-08</t>
  </si>
  <si>
    <t xml:space="preserve">AN-09</t>
  </si>
  <si>
    <t xml:space="preserve">NF-01</t>
  </si>
  <si>
    <t xml:space="preserve">Nicht funktionale Anforderungen</t>
  </si>
  <si>
    <t xml:space="preserve">Leistungseffizienz: Antwortzeiten und Ressourcenbedarf im Normalbetrieb</t>
  </si>
  <si>
    <t xml:space="preserve">Messwerte aus dem Test mit Echtdaten</t>
  </si>
  <si>
    <t xml:space="preserve">NF-02</t>
  </si>
  <si>
    <t xml:space="preserve">Kompatibilität: Betrieb neben vorhandenen Systemen und Browsern</t>
  </si>
  <si>
    <t xml:space="preserve">Test mit Standardbrowsern und Firmenlaptops</t>
  </si>
  <si>
    <t xml:space="preserve">NF-03</t>
  </si>
  <si>
    <t xml:space="preserve">Gebrauchstauglichkeit: Einstieg für Fachanwender in einem Tag</t>
  </si>
  <si>
    <t xml:space="preserve">Testgruppe mit Aufgabenliste</t>
  </si>
  <si>
    <t xml:space="preserve">NF-04</t>
  </si>
  <si>
    <t xml:space="preserve">Zuverlässigkeit: Wiederherstellung nach Ausfall innerhalb von vier Stunden</t>
  </si>
  <si>
    <t xml:space="preserve">Wiederherstellungstest dokumentiert</t>
  </si>
  <si>
    <t xml:space="preserve">NF-05</t>
  </si>
  <si>
    <t xml:space="preserve">Wartbarkeit: Änderungen am Modell mit Versionsverwaltung</t>
  </si>
  <si>
    <t xml:space="preserve">Änderung nachvollziehbar zurückgesetzt</t>
  </si>
  <si>
    <t xml:space="preserve">NF-06</t>
  </si>
  <si>
    <t xml:space="preserve">Flexibilität: Wechsel des Betriebsmodells ohne Neuaufbau</t>
  </si>
  <si>
    <t xml:space="preserve">Migrationspfad vom Anbieter beschrieben</t>
  </si>
  <si>
    <t xml:space="preserve">NF-07</t>
  </si>
  <si>
    <t xml:space="preserve">NF-08</t>
  </si>
  <si>
    <t xml:space="preserve">NF-09</t>
  </si>
  <si>
    <t xml:space="preserve">Bewertung und Scoring</t>
  </si>
  <si>
    <t xml:space="preserve">Wertung je Kapitel = Gewicht × Durchschnittspunkte ÷ 5 × 100. Gezählt werden nur relevante Anforderungen mit Punkten. Maximal erreichbar sind 100 Punkte.</t>
  </si>
  <si>
    <t xml:space="preserve">Gewicht</t>
  </si>
  <si>
    <t xml:space="preserve">Anforderungen relevant</t>
  </si>
  <si>
    <t xml:space="preserve">Summe</t>
  </si>
  <si>
    <t xml:space="preserve">Prüfung</t>
  </si>
  <si>
    <t xml:space="preserve">Bewertete Anforderungen</t>
  </si>
  <si>
    <t xml:space="preserve">Offene Anforderungen (ohne Punkte)</t>
  </si>
  <si>
    <t xml:space="preserve">MUSS nicht erfüllt (0 Punkte)</t>
  </si>
  <si>
    <t xml:space="preserve">Status</t>
  </si>
  <si>
    <t xml:space="preserve">Rang (ohne K.o.)</t>
  </si>
  <si>
    <t xml:space="preserve">Gewichte sind Beispielwerte aus der Vorlage auf find-your-bi.de und an Ihre Ziele anzupassen. Prüfen Sie die Gesamtkosten (Blatt TCO 5 Jahre) getrennt, damit ein günstiger Preis die Wertung nicht verdeckt.</t>
  </si>
  <si>
    <t xml:space="preserve">Gesamtkosten über fünf Jahre (TCO)</t>
  </si>
  <si>
    <t xml:space="preserve">Beträge in Euro netto aus den Angeboten eintragen. Jahr 1 enthält die einmaligen Kosten. Annahmen (Nutzerzahl, Preisanpassung) bitte offenlegen.</t>
  </si>
  <si>
    <t xml:space="preserve">Jahr 1</t>
  </si>
  <si>
    <t xml:space="preserve">Jahr 2</t>
  </si>
  <si>
    <t xml:space="preserve">Jahr 3</t>
  </si>
  <si>
    <t xml:space="preserve">Jahr 4</t>
  </si>
  <si>
    <t xml:space="preserve">Jahr 5</t>
  </si>
  <si>
    <t xml:space="preserve">Lizenzen oder Abonnement</t>
  </si>
  <si>
    <t xml:space="preserve">Implementierung und Datenanbindung</t>
  </si>
  <si>
    <t xml:space="preserve">Schulung</t>
  </si>
  <si>
    <t xml:space="preserve">Betrieb, Hosting und Infrastruktur</t>
  </si>
  <si>
    <t xml:space="preserve">Wartung und Support</t>
  </si>
  <si>
    <t xml:space="preserve">Interner Aufwand (Personentage × Tagessatz)</t>
  </si>
  <si>
    <t xml:space="preserve">Sonstiges</t>
  </si>
  <si>
    <t xml:space="preserve">Vergleich</t>
  </si>
  <si>
    <t xml:space="preserve">TCO 5 Jahre</t>
  </si>
  <si>
    <t xml:space="preserve">Wertung</t>
  </si>
  <si>
    <t xml:space="preserve">€ je Punkt</t>
  </si>
  <si>
    <t xml:space="preserve">€ je Punkt hilft beim Abwägen von Preis und Leistung, ersetzt aber nicht die K.o.-Prüfung im Blatt Bewertung.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</si>
</sst>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0.0"/>
    <numFmt numFmtId="167" formatCode="General"/>
    <numFmt numFmtId="168" formatCode="#,##0&quot; €&quot;;\-#,##0&quot; €&quot;;\-"/>
    <numFmt numFmtId="169" formatCode="#,##0&quot; €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C1422"/>
      <name val="Arial"/>
      <family val="0"/>
      <charset val="1"/>
    </font>
    <font>
      <sz val="11"/>
      <color rgb="FF44505F"/>
      <name val="Arial"/>
      <family val="0"/>
      <charset val="1"/>
    </font>
    <font>
      <b val="true"/>
      <sz val="10"/>
      <color rgb="FF0C1422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0C1422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44505F"/>
      <name val="Arial"/>
      <family val="0"/>
      <charset val="1"/>
    </font>
    <font>
      <sz val="10"/>
      <color rgb="FF8A94A3"/>
      <name val="Arial"/>
      <family val="0"/>
      <charset val="1"/>
    </font>
    <font>
      <sz val="10"/>
      <name val="Arial"/>
      <family val="2"/>
    </font>
    <font>
      <b val="true"/>
      <sz val="10"/>
      <name val="Arial"/>
      <family val="0"/>
      <charset val="1"/>
    </font>
    <font>
      <b val="true"/>
      <sz val="10"/>
      <color rgb="FFC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FFFFFF"/>
      </patternFill>
    </fill>
    <fill>
      <patternFill patternType="solid">
        <fgColor rgb="FFFFF7D6"/>
        <bgColor rgb="FFF4F6F8"/>
      </patternFill>
    </fill>
    <fill>
      <patternFill patternType="solid">
        <fgColor rgb="FF0C1422"/>
        <bgColor rgb="FF000000"/>
      </patternFill>
    </fill>
    <fill>
      <patternFill patternType="solid">
        <fgColor rgb="FF00D6BA"/>
        <bgColor rgb="FF33CC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  <border diagonalUp="false" diagonalDown="false">
      <left style="thin">
        <color rgb="FFD9DEE5"/>
      </left>
      <right style="thin">
        <color rgb="FFD9DEE5"/>
      </right>
      <top style="medium">
        <color rgb="FF0C1422"/>
      </top>
      <bottom style="thin">
        <color rgb="FFD9DEE5"/>
      </bottom>
      <diagonal/>
    </border>
    <border diagonalUp="false" diagonalDown="false">
      <left/>
      <right/>
      <top style="medium">
        <color rgb="FF0C1422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C142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8A94A3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00D6BA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ont>
        <b val="1"/>
        <color rgb="FF9C0006"/>
      </font>
      <fill>
        <patternFill>
          <bgColor rgb="FFF8D7DA"/>
        </patternFill>
      </fill>
    </dxf>
    <dxf>
      <font>
        <strike val="1"/>
        <color rgb="FFA0A7B2"/>
      </font>
    </dxf>
    <dxf>
      <font>
        <b val="1"/>
        <color rgb="FF0C1422"/>
      </font>
    </dxf>
    <dxf>
      <font>
        <b val="1"/>
        <color rgb="FF006B5D"/>
      </font>
      <fill>
        <patternFill>
          <bgColor rgb="FFD5F7F1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6B5D"/>
      <rgbColor rgb="FFA0A7B2"/>
      <rgbColor rgb="FF808080"/>
      <rgbColor rgb="FF9999FF"/>
      <rgbColor rgb="FF993366"/>
      <rgbColor rgb="FFFFF7D6"/>
      <rgbColor rgb="FFD5F7F1"/>
      <rgbColor rgb="FF660066"/>
      <rgbColor rgb="FFFF8080"/>
      <rgbColor rgb="FF0563C1"/>
      <rgbColor rgb="FFD9DE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D6BA"/>
      <rgbColor rgb="FFF4F6F8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66699"/>
      <rgbColor rgb="FF8A94A3"/>
      <rgbColor rgb="FF003366"/>
      <rgbColor rgb="FF339966"/>
      <rgbColor rgb="FF0C1422"/>
      <rgbColor rgb="FF333300"/>
      <rgbColor rgb="FF993300"/>
      <rgbColor rgb="FF993366"/>
      <rgbColor rgb="FF333399"/>
      <rgbColor rgb="FF44505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find-your-bi.de/preise-und-modelle/" TargetMode="External"/><Relationship Id="rId2" Type="http://schemas.openxmlformats.org/officeDocument/2006/relationships/hyperlink" Target="https://find-your-bi.de/bi-lastenheft-vorlage/" TargetMode="External"/><Relationship Id="rId3" Type="http://schemas.openxmlformats.org/officeDocument/2006/relationships/hyperlink" Target="https://find-your-bi.de/bi-lastenheft-vorlage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D6BA"/>
    <pageSetUpPr fitToPage="false"/>
  </sheetPr>
  <dimension ref="B2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  <c r="C3" s="2"/>
    </row>
    <row r="5" customFormat="false" ht="31.5" hidden="false" customHeight="true" outlineLevel="0" collapsed="false">
      <c r="B5" s="3" t="s">
        <v>2</v>
      </c>
      <c r="C5" s="4" t="s">
        <v>3</v>
      </c>
    </row>
    <row r="6" customFormat="false" ht="45.75" hidden="false" customHeight="true" outlineLevel="0" collapsed="false">
      <c r="B6" s="5" t="s">
        <v>4</v>
      </c>
      <c r="C6" s="6" t="s">
        <v>5</v>
      </c>
    </row>
    <row r="7" customFormat="false" ht="45.75" hidden="false" customHeight="true" outlineLevel="0" collapsed="false">
      <c r="B7" s="3" t="s">
        <v>6</v>
      </c>
      <c r="C7" s="4" t="s">
        <v>7</v>
      </c>
    </row>
    <row r="8" customFormat="false" ht="45.75" hidden="false" customHeight="true" outlineLevel="0" collapsed="false">
      <c r="B8" s="5" t="s">
        <v>8</v>
      </c>
      <c r="C8" s="6" t="s">
        <v>9</v>
      </c>
    </row>
    <row r="9" customFormat="false" ht="45.75" hidden="false" customHeight="true" outlineLevel="0" collapsed="false">
      <c r="B9" s="3" t="s">
        <v>10</v>
      </c>
      <c r="C9" s="4" t="s">
        <v>11</v>
      </c>
    </row>
    <row r="10" customFormat="false" ht="31.5" hidden="false" customHeight="true" outlineLevel="0" collapsed="false">
      <c r="B10" s="5" t="s">
        <v>12</v>
      </c>
      <c r="C10" s="6" t="s">
        <v>13</v>
      </c>
    </row>
    <row r="11" customFormat="false" ht="45.75" hidden="false" customHeight="true" outlineLevel="0" collapsed="false">
      <c r="B11" s="3" t="s">
        <v>14</v>
      </c>
      <c r="C11" s="4" t="s">
        <v>15</v>
      </c>
    </row>
    <row r="12" customFormat="false" ht="45.75" hidden="false" customHeight="true" outlineLevel="0" collapsed="false">
      <c r="B12" s="5" t="s">
        <v>16</v>
      </c>
      <c r="C12" s="6" t="s">
        <v>17</v>
      </c>
    </row>
    <row r="13" customFormat="false" ht="45.75" hidden="false" customHeight="true" outlineLevel="0" collapsed="false">
      <c r="B13" s="3" t="s">
        <v>18</v>
      </c>
      <c r="C13" s="4" t="s">
        <v>19</v>
      </c>
    </row>
    <row r="14" customFormat="false" ht="45.75" hidden="false" customHeight="true" outlineLevel="0" collapsed="false">
      <c r="B14" s="5" t="s">
        <v>20</v>
      </c>
      <c r="C14" s="6" t="s">
        <v>21</v>
      </c>
    </row>
    <row r="15" customFormat="false" ht="45.75" hidden="false" customHeight="true" outlineLevel="0" collapsed="false">
      <c r="B15" s="3" t="s">
        <v>22</v>
      </c>
      <c r="C15" s="7" t="s">
        <v>23</v>
      </c>
    </row>
    <row r="16" customFormat="false" ht="31.5" hidden="false" customHeight="true" outlineLevel="0" collapsed="false">
      <c r="B16" s="5" t="s">
        <v>24</v>
      </c>
      <c r="C16" s="8" t="s">
        <v>25</v>
      </c>
    </row>
    <row r="17" customFormat="false" ht="15" hidden="false" customHeight="false" outlineLevel="0" collapsed="false">
      <c r="C17" s="0" t="s">
        <v>25</v>
      </c>
    </row>
    <row r="18" customFormat="false" ht="15" hidden="false" customHeight="false" outlineLevel="0" collapsed="false">
      <c r="B18" s="9" t="s">
        <v>26</v>
      </c>
      <c r="C18" s="10" t="s">
        <v>27</v>
      </c>
    </row>
    <row r="19" customFormat="false" ht="15" hidden="false" customHeight="false" outlineLevel="0" collapsed="false">
      <c r="C19" s="11" t="s">
        <v>28</v>
      </c>
    </row>
    <row r="20" customFormat="false" ht="15" hidden="false" customHeight="false" outlineLevel="0" collapsed="false">
      <c r="C20" s="12" t="s">
        <v>29</v>
      </c>
    </row>
  </sheetData>
  <mergeCells count="1">
    <mergeCell ref="B3:C3"/>
  </mergeCells>
  <hyperlinks>
    <hyperlink ref="C15" r:id="rId1" display="Einen auf Ihr Unternehmen zugeschnittenen Anforderungskatalog aus der Analyse Ihrer Ausgangslage erhalten Sie im Enterprise-Paket von Find-Your-BI: https://find-your-bi.de/preise-und-modelle/"/>
    <hyperlink ref="C16" r:id="rId2" display="https://find-your-bi.de/bi-lastenheft-vorlage/"/>
    <hyperlink ref="C17" r:id="rId3" display="https://find-your-bi.de/bi-lastenheft-vorlage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1422"/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50"/>
  </cols>
  <sheetData>
    <row r="2" customFormat="false" ht="19.7" hidden="false" customHeight="false" outlineLevel="0" collapsed="false">
      <c r="B2" s="13" t="s">
        <v>30</v>
      </c>
    </row>
    <row r="4" customFormat="false" ht="15" hidden="false" customHeight="false" outlineLevel="0" collapsed="false">
      <c r="B4" s="9" t="s">
        <v>31</v>
      </c>
      <c r="C4" s="14" t="s">
        <v>32</v>
      </c>
    </row>
    <row r="5" customFormat="false" ht="15" hidden="false" customHeight="false" outlineLevel="0" collapsed="false">
      <c r="B5" s="9" t="s">
        <v>33</v>
      </c>
      <c r="C5" s="14" t="s">
        <v>34</v>
      </c>
    </row>
    <row r="6" customFormat="false" ht="15" hidden="false" customHeight="false" outlineLevel="0" collapsed="false">
      <c r="B6" s="9" t="s">
        <v>35</v>
      </c>
      <c r="C6" s="14"/>
    </row>
    <row r="7" customFormat="false" ht="15" hidden="false" customHeight="false" outlineLevel="0" collapsed="false">
      <c r="B7" s="9" t="s">
        <v>36</v>
      </c>
      <c r="C7" s="14" t="s">
        <v>37</v>
      </c>
    </row>
    <row r="8" customFormat="false" ht="15" hidden="false" customHeight="false" outlineLevel="0" collapsed="false">
      <c r="B8" s="9" t="s">
        <v>38</v>
      </c>
      <c r="C8" s="14" t="n">
        <v>150</v>
      </c>
    </row>
    <row r="9" customFormat="false" ht="15" hidden="false" customHeight="false" outlineLevel="0" collapsed="false">
      <c r="B9" s="9" t="s">
        <v>39</v>
      </c>
      <c r="C9" s="14" t="s">
        <v>40</v>
      </c>
    </row>
    <row r="10" customFormat="false" ht="15" hidden="false" customHeight="false" outlineLevel="0" collapsed="false">
      <c r="B10" s="9" t="s">
        <v>41</v>
      </c>
      <c r="C10" s="14" t="s">
        <v>42</v>
      </c>
    </row>
    <row r="11" customFormat="false" ht="15" hidden="false" customHeight="false" outlineLevel="0" collapsed="false">
      <c r="B11" s="9" t="s">
        <v>43</v>
      </c>
      <c r="C11" s="14" t="s">
        <v>43</v>
      </c>
    </row>
    <row r="12" customFormat="false" ht="15" hidden="false" customHeight="false" outlineLevel="0" collapsed="false">
      <c r="B12" s="9" t="s">
        <v>44</v>
      </c>
      <c r="C12" s="14" t="s">
        <v>44</v>
      </c>
    </row>
    <row r="13" customFormat="false" ht="15" hidden="false" customHeight="false" outlineLevel="0" collapsed="false">
      <c r="B13" s="9" t="s">
        <v>45</v>
      </c>
      <c r="C13" s="14" t="s">
        <v>45</v>
      </c>
    </row>
    <row r="15" customFormat="false" ht="15" hidden="false" customHeight="true" outlineLevel="0" collapsed="false">
      <c r="B15" s="15" t="s">
        <v>46</v>
      </c>
      <c r="C15" s="15"/>
    </row>
    <row r="16" customFormat="false" ht="15" hidden="false" customHeight="false" outlineLevel="0" collapsed="false">
      <c r="B16" s="15"/>
      <c r="C16" s="15"/>
    </row>
  </sheetData>
  <mergeCells count="1">
    <mergeCell ref="B15:C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1422"/>
    <pageSetUpPr fitToPage="true"/>
  </sheetPr>
  <dimension ref="A1:L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48"/>
    <col collapsed="false" customWidth="true" hidden="false" outlineLevel="0" max="4" min="4" style="0" width="10"/>
    <col collapsed="false" customWidth="true" hidden="false" outlineLevel="0" max="5" min="5" style="0" width="42"/>
    <col collapsed="false" customWidth="true" hidden="false" outlineLevel="0" max="6" min="6" style="0" width="10"/>
    <col collapsed="false" customWidth="true" hidden="false" outlineLevel="0" max="7" min="7" style="0" width="16"/>
    <col collapsed="false" customWidth="true" hidden="false" outlineLevel="0" max="8" min="8" style="0" width="26"/>
    <col collapsed="false" customWidth="true" hidden="false" outlineLevel="0" max="11" min="9" style="0" width="12"/>
    <col collapsed="false" customWidth="true" hidden="false" outlineLevel="0" max="12" min="12" style="0" width="32"/>
  </cols>
  <sheetData>
    <row r="1" customFormat="false" ht="30" hidden="false" customHeight="true" outlineLevel="0" collapsed="false">
      <c r="A1" s="16" t="s">
        <v>47</v>
      </c>
      <c r="B1" s="16" t="s">
        <v>48</v>
      </c>
      <c r="C1" s="16" t="s">
        <v>49</v>
      </c>
      <c r="D1" s="16" t="s">
        <v>50</v>
      </c>
      <c r="E1" s="16" t="s">
        <v>51</v>
      </c>
      <c r="F1" s="16" t="s">
        <v>52</v>
      </c>
      <c r="G1" s="16" t="s">
        <v>53</v>
      </c>
      <c r="H1" s="16" t="s">
        <v>54</v>
      </c>
      <c r="I1" s="17" t="str">
        <f aca="false">"Punkte "&amp;Projekt!$C$11</f>
        <v>Punkte Anbieter A</v>
      </c>
      <c r="J1" s="17" t="str">
        <f aca="false">"Punkte "&amp;Projekt!$C$12</f>
        <v>Punkte Anbieter B</v>
      </c>
      <c r="K1" s="17" t="str">
        <f aca="false">"Punkte "&amp;Projekt!$C$13</f>
        <v>Punkte Anbieter C</v>
      </c>
      <c r="L1" s="16" t="s">
        <v>55</v>
      </c>
    </row>
    <row r="2" customFormat="false" ht="23.85" hidden="false" customHeight="false" outlineLevel="0" collapsed="false">
      <c r="A2" s="18" t="s">
        <v>56</v>
      </c>
      <c r="B2" s="18" t="s">
        <v>57</v>
      </c>
      <c r="C2" s="19" t="s">
        <v>58</v>
      </c>
      <c r="D2" s="20" t="s">
        <v>59</v>
      </c>
      <c r="E2" s="19" t="s">
        <v>60</v>
      </c>
      <c r="F2" s="20" t="s">
        <v>61</v>
      </c>
      <c r="G2" s="19"/>
      <c r="H2" s="19"/>
      <c r="I2" s="21" t="n">
        <v>4</v>
      </c>
      <c r="J2" s="21" t="n">
        <v>3</v>
      </c>
      <c r="K2" s="21" t="n">
        <v>5</v>
      </c>
      <c r="L2" s="19"/>
    </row>
    <row r="3" customFormat="false" ht="15" hidden="false" customHeight="false" outlineLevel="0" collapsed="false">
      <c r="A3" s="18" t="s">
        <v>62</v>
      </c>
      <c r="B3" s="18" t="s">
        <v>57</v>
      </c>
      <c r="C3" s="19" t="s">
        <v>63</v>
      </c>
      <c r="D3" s="20" t="s">
        <v>59</v>
      </c>
      <c r="E3" s="19" t="s">
        <v>64</v>
      </c>
      <c r="F3" s="20" t="s">
        <v>61</v>
      </c>
      <c r="G3" s="19"/>
      <c r="H3" s="19"/>
      <c r="I3" s="20"/>
      <c r="J3" s="20"/>
      <c r="K3" s="20"/>
      <c r="L3" s="19"/>
    </row>
    <row r="4" customFormat="false" ht="23.85" hidden="false" customHeight="false" outlineLevel="0" collapsed="false">
      <c r="A4" s="18" t="s">
        <v>65</v>
      </c>
      <c r="B4" s="18" t="s">
        <v>57</v>
      </c>
      <c r="C4" s="19" t="s">
        <v>66</v>
      </c>
      <c r="D4" s="20" t="s">
        <v>59</v>
      </c>
      <c r="E4" s="19" t="s">
        <v>67</v>
      </c>
      <c r="F4" s="20" t="s">
        <v>61</v>
      </c>
      <c r="G4" s="19"/>
      <c r="H4" s="19"/>
      <c r="I4" s="20"/>
      <c r="J4" s="20"/>
      <c r="K4" s="20"/>
      <c r="L4" s="19"/>
    </row>
    <row r="5" customFormat="false" ht="23.85" hidden="false" customHeight="false" outlineLevel="0" collapsed="false">
      <c r="A5" s="18" t="s">
        <v>68</v>
      </c>
      <c r="B5" s="18" t="s">
        <v>57</v>
      </c>
      <c r="C5" s="19" t="s">
        <v>69</v>
      </c>
      <c r="D5" s="20" t="s">
        <v>70</v>
      </c>
      <c r="E5" s="19" t="s">
        <v>71</v>
      </c>
      <c r="F5" s="20" t="s">
        <v>61</v>
      </c>
      <c r="G5" s="19"/>
      <c r="H5" s="19"/>
      <c r="I5" s="20"/>
      <c r="J5" s="20"/>
      <c r="K5" s="20"/>
      <c r="L5" s="19"/>
    </row>
    <row r="6" customFormat="false" ht="23.85" hidden="false" customHeight="false" outlineLevel="0" collapsed="false">
      <c r="A6" s="18" t="s">
        <v>72</v>
      </c>
      <c r="B6" s="18" t="s">
        <v>57</v>
      </c>
      <c r="C6" s="19" t="s">
        <v>73</v>
      </c>
      <c r="D6" s="20" t="s">
        <v>70</v>
      </c>
      <c r="E6" s="19" t="s">
        <v>74</v>
      </c>
      <c r="F6" s="20" t="s">
        <v>61</v>
      </c>
      <c r="G6" s="19"/>
      <c r="H6" s="19"/>
      <c r="I6" s="20"/>
      <c r="J6" s="20"/>
      <c r="K6" s="20"/>
      <c r="L6" s="19"/>
    </row>
    <row r="7" customFormat="false" ht="15" hidden="false" customHeight="false" outlineLevel="0" collapsed="false">
      <c r="A7" s="18" t="s">
        <v>75</v>
      </c>
      <c r="B7" s="18" t="s">
        <v>57</v>
      </c>
      <c r="C7" s="19" t="s">
        <v>76</v>
      </c>
      <c r="D7" s="20" t="s">
        <v>77</v>
      </c>
      <c r="E7" s="19" t="s">
        <v>78</v>
      </c>
      <c r="F7" s="20" t="s">
        <v>61</v>
      </c>
      <c r="G7" s="19"/>
      <c r="H7" s="19"/>
      <c r="I7" s="20"/>
      <c r="J7" s="20"/>
      <c r="K7" s="20"/>
      <c r="L7" s="19"/>
    </row>
    <row r="8" customFormat="false" ht="15" hidden="false" customHeight="false" outlineLevel="0" collapsed="false">
      <c r="A8" s="22" t="s">
        <v>79</v>
      </c>
      <c r="B8" s="22" t="s">
        <v>57</v>
      </c>
      <c r="C8" s="23"/>
      <c r="D8" s="24"/>
      <c r="E8" s="23"/>
      <c r="F8" s="24"/>
      <c r="G8" s="23"/>
      <c r="H8" s="23"/>
      <c r="I8" s="24"/>
      <c r="J8" s="24"/>
      <c r="K8" s="24"/>
      <c r="L8" s="23"/>
    </row>
    <row r="9" customFormat="false" ht="15" hidden="false" customHeight="false" outlineLevel="0" collapsed="false">
      <c r="A9" s="22" t="s">
        <v>80</v>
      </c>
      <c r="B9" s="22" t="s">
        <v>57</v>
      </c>
      <c r="C9" s="23"/>
      <c r="D9" s="24"/>
      <c r="E9" s="23"/>
      <c r="F9" s="24"/>
      <c r="G9" s="23"/>
      <c r="H9" s="23"/>
      <c r="I9" s="24"/>
      <c r="J9" s="24"/>
      <c r="K9" s="24"/>
      <c r="L9" s="23"/>
    </row>
    <row r="10" customFormat="false" ht="15" hidden="false" customHeight="false" outlineLevel="0" collapsed="false">
      <c r="A10" s="22" t="s">
        <v>81</v>
      </c>
      <c r="B10" s="22" t="s">
        <v>57</v>
      </c>
      <c r="C10" s="23"/>
      <c r="D10" s="24"/>
      <c r="E10" s="23"/>
      <c r="F10" s="24"/>
      <c r="G10" s="23"/>
      <c r="H10" s="23"/>
      <c r="I10" s="24"/>
      <c r="J10" s="24"/>
      <c r="K10" s="24"/>
      <c r="L10" s="23"/>
    </row>
    <row r="11" customFormat="false" ht="23.85" hidden="false" customHeight="false" outlineLevel="0" collapsed="false">
      <c r="A11" s="18" t="s">
        <v>82</v>
      </c>
      <c r="B11" s="18" t="s">
        <v>83</v>
      </c>
      <c r="C11" s="19" t="s">
        <v>84</v>
      </c>
      <c r="D11" s="20" t="s">
        <v>59</v>
      </c>
      <c r="E11" s="19" t="s">
        <v>85</v>
      </c>
      <c r="F11" s="20" t="s">
        <v>61</v>
      </c>
      <c r="G11" s="19"/>
      <c r="H11" s="19"/>
      <c r="I11" s="20"/>
      <c r="J11" s="20"/>
      <c r="K11" s="20"/>
      <c r="L11" s="19"/>
    </row>
    <row r="12" customFormat="false" ht="23.85" hidden="false" customHeight="false" outlineLevel="0" collapsed="false">
      <c r="A12" s="18" t="s">
        <v>86</v>
      </c>
      <c r="B12" s="18" t="s">
        <v>83</v>
      </c>
      <c r="C12" s="19" t="s">
        <v>87</v>
      </c>
      <c r="D12" s="20" t="s">
        <v>59</v>
      </c>
      <c r="E12" s="19" t="s">
        <v>88</v>
      </c>
      <c r="F12" s="20" t="s">
        <v>61</v>
      </c>
      <c r="G12" s="19"/>
      <c r="H12" s="19"/>
      <c r="I12" s="20"/>
      <c r="J12" s="20"/>
      <c r="K12" s="20"/>
      <c r="L12" s="19"/>
    </row>
    <row r="13" customFormat="false" ht="23.85" hidden="false" customHeight="false" outlineLevel="0" collapsed="false">
      <c r="A13" s="18" t="s">
        <v>89</v>
      </c>
      <c r="B13" s="18" t="s">
        <v>83</v>
      </c>
      <c r="C13" s="19" t="s">
        <v>90</v>
      </c>
      <c r="D13" s="20" t="s">
        <v>59</v>
      </c>
      <c r="E13" s="19" t="s">
        <v>91</v>
      </c>
      <c r="F13" s="20" t="s">
        <v>61</v>
      </c>
      <c r="G13" s="19"/>
      <c r="H13" s="19"/>
      <c r="I13" s="20"/>
      <c r="J13" s="20"/>
      <c r="K13" s="20"/>
      <c r="L13" s="19"/>
    </row>
    <row r="14" customFormat="false" ht="23.85" hidden="false" customHeight="false" outlineLevel="0" collapsed="false">
      <c r="A14" s="18" t="s">
        <v>92</v>
      </c>
      <c r="B14" s="18" t="s">
        <v>83</v>
      </c>
      <c r="C14" s="19" t="s">
        <v>93</v>
      </c>
      <c r="D14" s="20" t="s">
        <v>70</v>
      </c>
      <c r="E14" s="19" t="s">
        <v>94</v>
      </c>
      <c r="F14" s="20" t="s">
        <v>61</v>
      </c>
      <c r="G14" s="19"/>
      <c r="H14" s="19"/>
      <c r="I14" s="20"/>
      <c r="J14" s="20"/>
      <c r="K14" s="20"/>
      <c r="L14" s="19"/>
    </row>
    <row r="15" customFormat="false" ht="23.85" hidden="false" customHeight="false" outlineLevel="0" collapsed="false">
      <c r="A15" s="18" t="s">
        <v>95</v>
      </c>
      <c r="B15" s="18" t="s">
        <v>83</v>
      </c>
      <c r="C15" s="19" t="s">
        <v>96</v>
      </c>
      <c r="D15" s="20" t="s">
        <v>70</v>
      </c>
      <c r="E15" s="19" t="s">
        <v>97</v>
      </c>
      <c r="F15" s="20" t="s">
        <v>61</v>
      </c>
      <c r="G15" s="19"/>
      <c r="H15" s="19"/>
      <c r="I15" s="20"/>
      <c r="J15" s="20"/>
      <c r="K15" s="20"/>
      <c r="L15" s="19"/>
    </row>
    <row r="16" customFormat="false" ht="23.85" hidden="false" customHeight="false" outlineLevel="0" collapsed="false">
      <c r="A16" s="18" t="s">
        <v>98</v>
      </c>
      <c r="B16" s="18" t="s">
        <v>83</v>
      </c>
      <c r="C16" s="19" t="s">
        <v>99</v>
      </c>
      <c r="D16" s="20" t="s">
        <v>77</v>
      </c>
      <c r="E16" s="19" t="s">
        <v>100</v>
      </c>
      <c r="F16" s="20" t="s">
        <v>61</v>
      </c>
      <c r="G16" s="19"/>
      <c r="H16" s="19"/>
      <c r="I16" s="20"/>
      <c r="J16" s="20"/>
      <c r="K16" s="20"/>
      <c r="L16" s="19"/>
    </row>
    <row r="17" customFormat="false" ht="23.85" hidden="false" customHeight="false" outlineLevel="0" collapsed="false">
      <c r="A17" s="22" t="s">
        <v>101</v>
      </c>
      <c r="B17" s="22" t="s">
        <v>83</v>
      </c>
      <c r="C17" s="23"/>
      <c r="D17" s="24"/>
      <c r="E17" s="23"/>
      <c r="F17" s="24"/>
      <c r="G17" s="23"/>
      <c r="H17" s="23"/>
      <c r="I17" s="24"/>
      <c r="J17" s="24"/>
      <c r="K17" s="24"/>
      <c r="L17" s="23"/>
    </row>
    <row r="18" customFormat="false" ht="23.85" hidden="false" customHeight="false" outlineLevel="0" collapsed="false">
      <c r="A18" s="22" t="s">
        <v>102</v>
      </c>
      <c r="B18" s="22" t="s">
        <v>83</v>
      </c>
      <c r="C18" s="23"/>
      <c r="D18" s="24"/>
      <c r="E18" s="23"/>
      <c r="F18" s="24"/>
      <c r="G18" s="23"/>
      <c r="H18" s="23"/>
      <c r="I18" s="24"/>
      <c r="J18" s="24"/>
      <c r="K18" s="24"/>
      <c r="L18" s="23"/>
    </row>
    <row r="19" customFormat="false" ht="23.85" hidden="false" customHeight="false" outlineLevel="0" collapsed="false">
      <c r="A19" s="22" t="s">
        <v>103</v>
      </c>
      <c r="B19" s="22" t="s">
        <v>83</v>
      </c>
      <c r="C19" s="23"/>
      <c r="D19" s="24"/>
      <c r="E19" s="23"/>
      <c r="F19" s="24"/>
      <c r="G19" s="23"/>
      <c r="H19" s="23"/>
      <c r="I19" s="24"/>
      <c r="J19" s="24"/>
      <c r="K19" s="24"/>
      <c r="L19" s="23"/>
    </row>
    <row r="20" customFormat="false" ht="15" hidden="false" customHeight="false" outlineLevel="0" collapsed="false">
      <c r="A20" s="18" t="s">
        <v>104</v>
      </c>
      <c r="B20" s="18" t="s">
        <v>105</v>
      </c>
      <c r="C20" s="19" t="s">
        <v>106</v>
      </c>
      <c r="D20" s="20" t="s">
        <v>59</v>
      </c>
      <c r="E20" s="19" t="s">
        <v>107</v>
      </c>
      <c r="F20" s="20" t="s">
        <v>61</v>
      </c>
      <c r="G20" s="19"/>
      <c r="H20" s="19"/>
      <c r="I20" s="20"/>
      <c r="J20" s="20"/>
      <c r="K20" s="20"/>
      <c r="L20" s="19"/>
    </row>
    <row r="21" customFormat="false" ht="23.85" hidden="false" customHeight="false" outlineLevel="0" collapsed="false">
      <c r="A21" s="18" t="s">
        <v>108</v>
      </c>
      <c r="B21" s="18" t="s">
        <v>105</v>
      </c>
      <c r="C21" s="19" t="s">
        <v>109</v>
      </c>
      <c r="D21" s="20" t="s">
        <v>59</v>
      </c>
      <c r="E21" s="19" t="s">
        <v>110</v>
      </c>
      <c r="F21" s="20" t="s">
        <v>61</v>
      </c>
      <c r="G21" s="19"/>
      <c r="H21" s="19"/>
      <c r="I21" s="20"/>
      <c r="J21" s="20"/>
      <c r="K21" s="20"/>
      <c r="L21" s="19"/>
    </row>
    <row r="22" customFormat="false" ht="15" hidden="false" customHeight="false" outlineLevel="0" collapsed="false">
      <c r="A22" s="18" t="s">
        <v>111</v>
      </c>
      <c r="B22" s="18" t="s">
        <v>105</v>
      </c>
      <c r="C22" s="19" t="s">
        <v>112</v>
      </c>
      <c r="D22" s="20" t="s">
        <v>70</v>
      </c>
      <c r="E22" s="19" t="s">
        <v>113</v>
      </c>
      <c r="F22" s="20" t="s">
        <v>61</v>
      </c>
      <c r="G22" s="19"/>
      <c r="H22" s="19"/>
      <c r="I22" s="20"/>
      <c r="J22" s="20"/>
      <c r="K22" s="20"/>
      <c r="L22" s="19"/>
    </row>
    <row r="23" customFormat="false" ht="15" hidden="false" customHeight="false" outlineLevel="0" collapsed="false">
      <c r="A23" s="18" t="s">
        <v>114</v>
      </c>
      <c r="B23" s="18" t="s">
        <v>105</v>
      </c>
      <c r="C23" s="19" t="s">
        <v>115</v>
      </c>
      <c r="D23" s="20" t="s">
        <v>70</v>
      </c>
      <c r="E23" s="19" t="s">
        <v>116</v>
      </c>
      <c r="F23" s="20" t="s">
        <v>61</v>
      </c>
      <c r="G23" s="19"/>
      <c r="H23" s="19"/>
      <c r="I23" s="20"/>
      <c r="J23" s="20"/>
      <c r="K23" s="20"/>
      <c r="L23" s="19"/>
    </row>
    <row r="24" customFormat="false" ht="15" hidden="false" customHeight="false" outlineLevel="0" collapsed="false">
      <c r="A24" s="18" t="s">
        <v>117</v>
      </c>
      <c r="B24" s="18" t="s">
        <v>105</v>
      </c>
      <c r="C24" s="19" t="s">
        <v>118</v>
      </c>
      <c r="D24" s="20" t="s">
        <v>70</v>
      </c>
      <c r="E24" s="19" t="s">
        <v>119</v>
      </c>
      <c r="F24" s="20" t="s">
        <v>61</v>
      </c>
      <c r="G24" s="19"/>
      <c r="H24" s="19"/>
      <c r="I24" s="20"/>
      <c r="J24" s="20"/>
      <c r="K24" s="20"/>
      <c r="L24" s="19"/>
    </row>
    <row r="25" customFormat="false" ht="23.85" hidden="false" customHeight="false" outlineLevel="0" collapsed="false">
      <c r="A25" s="18" t="s">
        <v>120</v>
      </c>
      <c r="B25" s="18" t="s">
        <v>105</v>
      </c>
      <c r="C25" s="19" t="s">
        <v>121</v>
      </c>
      <c r="D25" s="20" t="s">
        <v>77</v>
      </c>
      <c r="E25" s="19" t="s">
        <v>122</v>
      </c>
      <c r="F25" s="20" t="s">
        <v>61</v>
      </c>
      <c r="G25" s="19"/>
      <c r="H25" s="19"/>
      <c r="I25" s="20"/>
      <c r="J25" s="20"/>
      <c r="K25" s="20"/>
      <c r="L25" s="19"/>
    </row>
    <row r="26" customFormat="false" ht="15" hidden="false" customHeight="false" outlineLevel="0" collapsed="false">
      <c r="A26" s="22" t="s">
        <v>123</v>
      </c>
      <c r="B26" s="22" t="s">
        <v>105</v>
      </c>
      <c r="C26" s="23"/>
      <c r="D26" s="24"/>
      <c r="E26" s="23"/>
      <c r="F26" s="24"/>
      <c r="G26" s="23"/>
      <c r="H26" s="23"/>
      <c r="I26" s="24"/>
      <c r="J26" s="24"/>
      <c r="K26" s="24"/>
      <c r="L26" s="23"/>
    </row>
    <row r="27" customFormat="false" ht="15" hidden="false" customHeight="false" outlineLevel="0" collapsed="false">
      <c r="A27" s="22" t="s">
        <v>124</v>
      </c>
      <c r="B27" s="22" t="s">
        <v>105</v>
      </c>
      <c r="C27" s="23"/>
      <c r="D27" s="24"/>
      <c r="E27" s="23"/>
      <c r="F27" s="24"/>
      <c r="G27" s="23"/>
      <c r="H27" s="23"/>
      <c r="I27" s="24"/>
      <c r="J27" s="24"/>
      <c r="K27" s="24"/>
      <c r="L27" s="23"/>
    </row>
    <row r="28" customFormat="false" ht="15" hidden="false" customHeight="false" outlineLevel="0" collapsed="false">
      <c r="A28" s="22" t="s">
        <v>125</v>
      </c>
      <c r="B28" s="22" t="s">
        <v>105</v>
      </c>
      <c r="C28" s="23"/>
      <c r="D28" s="24"/>
      <c r="E28" s="23"/>
      <c r="F28" s="24"/>
      <c r="G28" s="23"/>
      <c r="H28" s="23"/>
      <c r="I28" s="24"/>
      <c r="J28" s="24"/>
      <c r="K28" s="24"/>
      <c r="L28" s="23"/>
    </row>
    <row r="29" customFormat="false" ht="23.85" hidden="false" customHeight="false" outlineLevel="0" collapsed="false">
      <c r="A29" s="18" t="s">
        <v>126</v>
      </c>
      <c r="B29" s="18" t="s">
        <v>127</v>
      </c>
      <c r="C29" s="19" t="s">
        <v>128</v>
      </c>
      <c r="D29" s="20" t="s">
        <v>59</v>
      </c>
      <c r="E29" s="19" t="s">
        <v>129</v>
      </c>
      <c r="F29" s="20" t="s">
        <v>61</v>
      </c>
      <c r="G29" s="19"/>
      <c r="H29" s="19"/>
      <c r="I29" s="20"/>
      <c r="J29" s="20"/>
      <c r="K29" s="20"/>
      <c r="L29" s="19"/>
    </row>
    <row r="30" customFormat="false" ht="15" hidden="false" customHeight="false" outlineLevel="0" collapsed="false">
      <c r="A30" s="18" t="s">
        <v>130</v>
      </c>
      <c r="B30" s="18" t="s">
        <v>127</v>
      </c>
      <c r="C30" s="19" t="s">
        <v>131</v>
      </c>
      <c r="D30" s="20" t="s">
        <v>59</v>
      </c>
      <c r="E30" s="19" t="s">
        <v>132</v>
      </c>
      <c r="F30" s="20" t="s">
        <v>61</v>
      </c>
      <c r="G30" s="19"/>
      <c r="H30" s="19"/>
      <c r="I30" s="20"/>
      <c r="J30" s="20"/>
      <c r="K30" s="20"/>
      <c r="L30" s="19"/>
    </row>
    <row r="31" customFormat="false" ht="23.85" hidden="false" customHeight="false" outlineLevel="0" collapsed="false">
      <c r="A31" s="18" t="s">
        <v>133</v>
      </c>
      <c r="B31" s="18" t="s">
        <v>127</v>
      </c>
      <c r="C31" s="19" t="s">
        <v>134</v>
      </c>
      <c r="D31" s="20" t="s">
        <v>70</v>
      </c>
      <c r="E31" s="19" t="s">
        <v>135</v>
      </c>
      <c r="F31" s="20" t="s">
        <v>61</v>
      </c>
      <c r="G31" s="19"/>
      <c r="H31" s="19"/>
      <c r="I31" s="20"/>
      <c r="J31" s="20"/>
      <c r="K31" s="20"/>
      <c r="L31" s="19"/>
    </row>
    <row r="32" customFormat="false" ht="15" hidden="false" customHeight="false" outlineLevel="0" collapsed="false">
      <c r="A32" s="18" t="s">
        <v>136</v>
      </c>
      <c r="B32" s="18" t="s">
        <v>127</v>
      </c>
      <c r="C32" s="19" t="s">
        <v>137</v>
      </c>
      <c r="D32" s="20" t="s">
        <v>70</v>
      </c>
      <c r="E32" s="19" t="s">
        <v>138</v>
      </c>
      <c r="F32" s="20" t="s">
        <v>61</v>
      </c>
      <c r="G32" s="19"/>
      <c r="H32" s="19"/>
      <c r="I32" s="20"/>
      <c r="J32" s="20"/>
      <c r="K32" s="20"/>
      <c r="L32" s="19"/>
    </row>
    <row r="33" customFormat="false" ht="15" hidden="false" customHeight="false" outlineLevel="0" collapsed="false">
      <c r="A33" s="18" t="s">
        <v>139</v>
      </c>
      <c r="B33" s="18" t="s">
        <v>127</v>
      </c>
      <c r="C33" s="19" t="s">
        <v>140</v>
      </c>
      <c r="D33" s="20" t="s">
        <v>70</v>
      </c>
      <c r="E33" s="19" t="s">
        <v>141</v>
      </c>
      <c r="F33" s="20" t="s">
        <v>61</v>
      </c>
      <c r="G33" s="19"/>
      <c r="H33" s="19"/>
      <c r="I33" s="20"/>
      <c r="J33" s="20"/>
      <c r="K33" s="20"/>
      <c r="L33" s="19"/>
    </row>
    <row r="34" customFormat="false" ht="15" hidden="false" customHeight="false" outlineLevel="0" collapsed="false">
      <c r="A34" s="18" t="s">
        <v>142</v>
      </c>
      <c r="B34" s="18" t="s">
        <v>127</v>
      </c>
      <c r="C34" s="19" t="s">
        <v>143</v>
      </c>
      <c r="D34" s="20" t="s">
        <v>77</v>
      </c>
      <c r="E34" s="19" t="s">
        <v>144</v>
      </c>
      <c r="F34" s="20" t="s">
        <v>61</v>
      </c>
      <c r="G34" s="19"/>
      <c r="H34" s="19"/>
      <c r="I34" s="20"/>
      <c r="J34" s="20"/>
      <c r="K34" s="20"/>
      <c r="L34" s="19"/>
    </row>
    <row r="35" customFormat="false" ht="15" hidden="false" customHeight="false" outlineLevel="0" collapsed="false">
      <c r="A35" s="22" t="s">
        <v>145</v>
      </c>
      <c r="B35" s="22" t="s">
        <v>127</v>
      </c>
      <c r="C35" s="23"/>
      <c r="D35" s="24"/>
      <c r="E35" s="23"/>
      <c r="F35" s="24"/>
      <c r="G35" s="23"/>
      <c r="H35" s="23"/>
      <c r="I35" s="24"/>
      <c r="J35" s="24"/>
      <c r="K35" s="24"/>
      <c r="L35" s="23"/>
    </row>
    <row r="36" customFormat="false" ht="15" hidden="false" customHeight="false" outlineLevel="0" collapsed="false">
      <c r="A36" s="22" t="s">
        <v>146</v>
      </c>
      <c r="B36" s="22" t="s">
        <v>127</v>
      </c>
      <c r="C36" s="23"/>
      <c r="D36" s="24"/>
      <c r="E36" s="23"/>
      <c r="F36" s="24"/>
      <c r="G36" s="23"/>
      <c r="H36" s="23"/>
      <c r="I36" s="24"/>
      <c r="J36" s="24"/>
      <c r="K36" s="24"/>
      <c r="L36" s="23"/>
    </row>
    <row r="37" customFormat="false" ht="15" hidden="false" customHeight="false" outlineLevel="0" collapsed="false">
      <c r="A37" s="22" t="s">
        <v>147</v>
      </c>
      <c r="B37" s="22" t="s">
        <v>127</v>
      </c>
      <c r="C37" s="23"/>
      <c r="D37" s="24"/>
      <c r="E37" s="23"/>
      <c r="F37" s="24"/>
      <c r="G37" s="23"/>
      <c r="H37" s="23"/>
      <c r="I37" s="24"/>
      <c r="J37" s="24"/>
      <c r="K37" s="24"/>
      <c r="L37" s="23"/>
    </row>
    <row r="38" customFormat="false" ht="23.85" hidden="false" customHeight="false" outlineLevel="0" collapsed="false">
      <c r="A38" s="18" t="s">
        <v>148</v>
      </c>
      <c r="B38" s="18" t="s">
        <v>149</v>
      </c>
      <c r="C38" s="19" t="s">
        <v>150</v>
      </c>
      <c r="D38" s="20" t="s">
        <v>59</v>
      </c>
      <c r="E38" s="19" t="s">
        <v>151</v>
      </c>
      <c r="F38" s="20" t="s">
        <v>61</v>
      </c>
      <c r="G38" s="19"/>
      <c r="H38" s="19"/>
      <c r="I38" s="20"/>
      <c r="J38" s="20"/>
      <c r="K38" s="20"/>
      <c r="L38" s="19"/>
    </row>
    <row r="39" customFormat="false" ht="23.85" hidden="false" customHeight="false" outlineLevel="0" collapsed="false">
      <c r="A39" s="18" t="s">
        <v>152</v>
      </c>
      <c r="B39" s="18" t="s">
        <v>149</v>
      </c>
      <c r="C39" s="19" t="s">
        <v>153</v>
      </c>
      <c r="D39" s="20" t="s">
        <v>59</v>
      </c>
      <c r="E39" s="19" t="s">
        <v>154</v>
      </c>
      <c r="F39" s="20" t="s">
        <v>61</v>
      </c>
      <c r="G39" s="19"/>
      <c r="H39" s="19"/>
      <c r="I39" s="20"/>
      <c r="J39" s="20"/>
      <c r="K39" s="20"/>
      <c r="L39" s="19"/>
    </row>
    <row r="40" customFormat="false" ht="15" hidden="false" customHeight="false" outlineLevel="0" collapsed="false">
      <c r="A40" s="18" t="s">
        <v>155</v>
      </c>
      <c r="B40" s="18" t="s">
        <v>149</v>
      </c>
      <c r="C40" s="19" t="s">
        <v>156</v>
      </c>
      <c r="D40" s="20" t="s">
        <v>59</v>
      </c>
      <c r="E40" s="19" t="s">
        <v>157</v>
      </c>
      <c r="F40" s="20" t="s">
        <v>61</v>
      </c>
      <c r="G40" s="19"/>
      <c r="H40" s="19"/>
      <c r="I40" s="20"/>
      <c r="J40" s="20"/>
      <c r="K40" s="20"/>
      <c r="L40" s="19"/>
    </row>
    <row r="41" customFormat="false" ht="23.85" hidden="false" customHeight="false" outlineLevel="0" collapsed="false">
      <c r="A41" s="18" t="s">
        <v>158</v>
      </c>
      <c r="B41" s="18" t="s">
        <v>149</v>
      </c>
      <c r="C41" s="19" t="s">
        <v>159</v>
      </c>
      <c r="D41" s="20" t="s">
        <v>59</v>
      </c>
      <c r="E41" s="19" t="s">
        <v>160</v>
      </c>
      <c r="F41" s="20" t="s">
        <v>61</v>
      </c>
      <c r="G41" s="19"/>
      <c r="H41" s="19"/>
      <c r="I41" s="20"/>
      <c r="J41" s="20"/>
      <c r="K41" s="20"/>
      <c r="L41" s="19"/>
    </row>
    <row r="42" customFormat="false" ht="23.85" hidden="false" customHeight="false" outlineLevel="0" collapsed="false">
      <c r="A42" s="18" t="s">
        <v>161</v>
      </c>
      <c r="B42" s="18" t="s">
        <v>149</v>
      </c>
      <c r="C42" s="19" t="s">
        <v>162</v>
      </c>
      <c r="D42" s="20" t="s">
        <v>59</v>
      </c>
      <c r="E42" s="19" t="s">
        <v>163</v>
      </c>
      <c r="F42" s="20" t="s">
        <v>61</v>
      </c>
      <c r="G42" s="19"/>
      <c r="H42" s="19"/>
      <c r="I42" s="20"/>
      <c r="J42" s="20"/>
      <c r="K42" s="20"/>
      <c r="L42" s="19"/>
    </row>
    <row r="43" customFormat="false" ht="23.85" hidden="false" customHeight="false" outlineLevel="0" collapsed="false">
      <c r="A43" s="18" t="s">
        <v>164</v>
      </c>
      <c r="B43" s="18" t="s">
        <v>149</v>
      </c>
      <c r="C43" s="19" t="s">
        <v>165</v>
      </c>
      <c r="D43" s="20" t="s">
        <v>70</v>
      </c>
      <c r="E43" s="19" t="s">
        <v>166</v>
      </c>
      <c r="F43" s="20" t="s">
        <v>61</v>
      </c>
      <c r="G43" s="19"/>
      <c r="H43" s="19"/>
      <c r="I43" s="20"/>
      <c r="J43" s="20"/>
      <c r="K43" s="20"/>
      <c r="L43" s="19"/>
    </row>
    <row r="44" customFormat="false" ht="23.85" hidden="false" customHeight="false" outlineLevel="0" collapsed="false">
      <c r="A44" s="18" t="s">
        <v>167</v>
      </c>
      <c r="B44" s="18" t="s">
        <v>149</v>
      </c>
      <c r="C44" s="19" t="s">
        <v>168</v>
      </c>
      <c r="D44" s="20" t="s">
        <v>70</v>
      </c>
      <c r="E44" s="19" t="s">
        <v>169</v>
      </c>
      <c r="F44" s="20" t="s">
        <v>61</v>
      </c>
      <c r="G44" s="19"/>
      <c r="H44" s="19"/>
      <c r="I44" s="20"/>
      <c r="J44" s="20"/>
      <c r="K44" s="20"/>
      <c r="L44" s="19"/>
    </row>
    <row r="45" customFormat="false" ht="15" hidden="false" customHeight="false" outlineLevel="0" collapsed="false">
      <c r="A45" s="22" t="s">
        <v>170</v>
      </c>
      <c r="B45" s="22" t="s">
        <v>149</v>
      </c>
      <c r="C45" s="23"/>
      <c r="D45" s="24"/>
      <c r="E45" s="23"/>
      <c r="F45" s="24"/>
      <c r="G45" s="23"/>
      <c r="H45" s="23"/>
      <c r="I45" s="24"/>
      <c r="J45" s="24"/>
      <c r="K45" s="24"/>
      <c r="L45" s="23"/>
    </row>
    <row r="46" customFormat="false" ht="15" hidden="false" customHeight="false" outlineLevel="0" collapsed="false">
      <c r="A46" s="22" t="s">
        <v>171</v>
      </c>
      <c r="B46" s="22" t="s">
        <v>149</v>
      </c>
      <c r="C46" s="23"/>
      <c r="D46" s="24"/>
      <c r="E46" s="23"/>
      <c r="F46" s="24"/>
      <c r="G46" s="23"/>
      <c r="H46" s="23"/>
      <c r="I46" s="24"/>
      <c r="J46" s="24"/>
      <c r="K46" s="24"/>
      <c r="L46" s="23"/>
    </row>
    <row r="47" customFormat="false" ht="15" hidden="false" customHeight="false" outlineLevel="0" collapsed="false">
      <c r="A47" s="22" t="s">
        <v>172</v>
      </c>
      <c r="B47" s="22" t="s">
        <v>149</v>
      </c>
      <c r="C47" s="23"/>
      <c r="D47" s="24"/>
      <c r="E47" s="23"/>
      <c r="F47" s="24"/>
      <c r="G47" s="23"/>
      <c r="H47" s="23"/>
      <c r="I47" s="24"/>
      <c r="J47" s="24"/>
      <c r="K47" s="24"/>
      <c r="L47" s="23"/>
    </row>
    <row r="48" customFormat="false" ht="23.85" hidden="false" customHeight="false" outlineLevel="0" collapsed="false">
      <c r="A48" s="18" t="s">
        <v>173</v>
      </c>
      <c r="B48" s="18" t="s">
        <v>174</v>
      </c>
      <c r="C48" s="19" t="s">
        <v>175</v>
      </c>
      <c r="D48" s="20" t="s">
        <v>59</v>
      </c>
      <c r="E48" s="19" t="s">
        <v>176</v>
      </c>
      <c r="F48" s="20" t="s">
        <v>61</v>
      </c>
      <c r="G48" s="19"/>
      <c r="H48" s="19"/>
      <c r="I48" s="20"/>
      <c r="J48" s="20"/>
      <c r="K48" s="20"/>
      <c r="L48" s="19"/>
    </row>
    <row r="49" customFormat="false" ht="23.85" hidden="false" customHeight="false" outlineLevel="0" collapsed="false">
      <c r="A49" s="18" t="s">
        <v>177</v>
      </c>
      <c r="B49" s="18" t="s">
        <v>174</v>
      </c>
      <c r="C49" s="19" t="s">
        <v>178</v>
      </c>
      <c r="D49" s="20" t="s">
        <v>59</v>
      </c>
      <c r="E49" s="19" t="s">
        <v>179</v>
      </c>
      <c r="F49" s="20" t="s">
        <v>61</v>
      </c>
      <c r="G49" s="19"/>
      <c r="H49" s="19"/>
      <c r="I49" s="20"/>
      <c r="J49" s="20"/>
      <c r="K49" s="20"/>
      <c r="L49" s="19"/>
    </row>
    <row r="50" customFormat="false" ht="23.85" hidden="false" customHeight="false" outlineLevel="0" collapsed="false">
      <c r="A50" s="18" t="s">
        <v>180</v>
      </c>
      <c r="B50" s="18" t="s">
        <v>174</v>
      </c>
      <c r="C50" s="19" t="s">
        <v>181</v>
      </c>
      <c r="D50" s="20" t="s">
        <v>59</v>
      </c>
      <c r="E50" s="19" t="s">
        <v>182</v>
      </c>
      <c r="F50" s="20" t="s">
        <v>61</v>
      </c>
      <c r="G50" s="19"/>
      <c r="H50" s="19"/>
      <c r="I50" s="20"/>
      <c r="J50" s="20"/>
      <c r="K50" s="20"/>
      <c r="L50" s="19"/>
    </row>
    <row r="51" customFormat="false" ht="15" hidden="false" customHeight="false" outlineLevel="0" collapsed="false">
      <c r="A51" s="18" t="s">
        <v>183</v>
      </c>
      <c r="B51" s="18" t="s">
        <v>174</v>
      </c>
      <c r="C51" s="19" t="s">
        <v>184</v>
      </c>
      <c r="D51" s="20" t="s">
        <v>70</v>
      </c>
      <c r="E51" s="19" t="s">
        <v>185</v>
      </c>
      <c r="F51" s="20" t="s">
        <v>61</v>
      </c>
      <c r="G51" s="19"/>
      <c r="H51" s="19"/>
      <c r="I51" s="20"/>
      <c r="J51" s="20"/>
      <c r="K51" s="20"/>
      <c r="L51" s="19"/>
    </row>
    <row r="52" customFormat="false" ht="15" hidden="false" customHeight="false" outlineLevel="0" collapsed="false">
      <c r="A52" s="18" t="s">
        <v>186</v>
      </c>
      <c r="B52" s="18" t="s">
        <v>174</v>
      </c>
      <c r="C52" s="19" t="s">
        <v>187</v>
      </c>
      <c r="D52" s="20" t="s">
        <v>70</v>
      </c>
      <c r="E52" s="19" t="s">
        <v>188</v>
      </c>
      <c r="F52" s="20" t="s">
        <v>61</v>
      </c>
      <c r="G52" s="19"/>
      <c r="H52" s="19"/>
      <c r="I52" s="20"/>
      <c r="J52" s="20"/>
      <c r="K52" s="20"/>
      <c r="L52" s="19"/>
    </row>
    <row r="53" customFormat="false" ht="15" hidden="false" customHeight="false" outlineLevel="0" collapsed="false">
      <c r="A53" s="18" t="s">
        <v>189</v>
      </c>
      <c r="B53" s="18" t="s">
        <v>174</v>
      </c>
      <c r="C53" s="19" t="s">
        <v>190</v>
      </c>
      <c r="D53" s="20" t="s">
        <v>70</v>
      </c>
      <c r="E53" s="19" t="s">
        <v>191</v>
      </c>
      <c r="F53" s="20" t="s">
        <v>61</v>
      </c>
      <c r="G53" s="19"/>
      <c r="H53" s="19"/>
      <c r="I53" s="20"/>
      <c r="J53" s="20"/>
      <c r="K53" s="20"/>
      <c r="L53" s="19"/>
    </row>
    <row r="54" customFormat="false" ht="15" hidden="false" customHeight="false" outlineLevel="0" collapsed="false">
      <c r="A54" s="22" t="s">
        <v>192</v>
      </c>
      <c r="B54" s="22" t="s">
        <v>174</v>
      </c>
      <c r="C54" s="23"/>
      <c r="D54" s="24"/>
      <c r="E54" s="23"/>
      <c r="F54" s="24"/>
      <c r="G54" s="23"/>
      <c r="H54" s="23"/>
      <c r="I54" s="24"/>
      <c r="J54" s="24"/>
      <c r="K54" s="24"/>
      <c r="L54" s="23"/>
    </row>
    <row r="55" customFormat="false" ht="15" hidden="false" customHeight="false" outlineLevel="0" collapsed="false">
      <c r="A55" s="22" t="s">
        <v>193</v>
      </c>
      <c r="B55" s="22" t="s">
        <v>174</v>
      </c>
      <c r="C55" s="23"/>
      <c r="D55" s="24"/>
      <c r="E55" s="23"/>
      <c r="F55" s="24"/>
      <c r="G55" s="23"/>
      <c r="H55" s="23"/>
      <c r="I55" s="24"/>
      <c r="J55" s="24"/>
      <c r="K55" s="24"/>
      <c r="L55" s="23"/>
    </row>
    <row r="56" customFormat="false" ht="15" hidden="false" customHeight="false" outlineLevel="0" collapsed="false">
      <c r="A56" s="22" t="s">
        <v>194</v>
      </c>
      <c r="B56" s="22" t="s">
        <v>174</v>
      </c>
      <c r="C56" s="23"/>
      <c r="D56" s="24"/>
      <c r="E56" s="23"/>
      <c r="F56" s="24"/>
      <c r="G56" s="23"/>
      <c r="H56" s="23"/>
      <c r="I56" s="24"/>
      <c r="J56" s="24"/>
      <c r="K56" s="24"/>
      <c r="L56" s="23"/>
    </row>
    <row r="57" customFormat="false" ht="23.85" hidden="false" customHeight="false" outlineLevel="0" collapsed="false">
      <c r="A57" s="18" t="s">
        <v>195</v>
      </c>
      <c r="B57" s="18" t="s">
        <v>196</v>
      </c>
      <c r="C57" s="19" t="s">
        <v>197</v>
      </c>
      <c r="D57" s="20" t="s">
        <v>59</v>
      </c>
      <c r="E57" s="19" t="s">
        <v>198</v>
      </c>
      <c r="F57" s="20" t="s">
        <v>61</v>
      </c>
      <c r="G57" s="19"/>
      <c r="H57" s="19"/>
      <c r="I57" s="20"/>
      <c r="J57" s="20"/>
      <c r="K57" s="20"/>
      <c r="L57" s="19"/>
    </row>
    <row r="58" customFormat="false" ht="15" hidden="false" customHeight="false" outlineLevel="0" collapsed="false">
      <c r="A58" s="18" t="s">
        <v>199</v>
      </c>
      <c r="B58" s="18" t="s">
        <v>196</v>
      </c>
      <c r="C58" s="19" t="s">
        <v>200</v>
      </c>
      <c r="D58" s="20" t="s">
        <v>59</v>
      </c>
      <c r="E58" s="19" t="s">
        <v>201</v>
      </c>
      <c r="F58" s="20" t="s">
        <v>61</v>
      </c>
      <c r="G58" s="19"/>
      <c r="H58" s="19"/>
      <c r="I58" s="20"/>
      <c r="J58" s="20"/>
      <c r="K58" s="20"/>
      <c r="L58" s="19"/>
    </row>
    <row r="59" customFormat="false" ht="23.85" hidden="false" customHeight="false" outlineLevel="0" collapsed="false">
      <c r="A59" s="18" t="s">
        <v>202</v>
      </c>
      <c r="B59" s="18" t="s">
        <v>196</v>
      </c>
      <c r="C59" s="19" t="s">
        <v>203</v>
      </c>
      <c r="D59" s="20" t="s">
        <v>59</v>
      </c>
      <c r="E59" s="19" t="s">
        <v>204</v>
      </c>
      <c r="F59" s="20" t="s">
        <v>61</v>
      </c>
      <c r="G59" s="19"/>
      <c r="H59" s="19"/>
      <c r="I59" s="20"/>
      <c r="J59" s="20"/>
      <c r="K59" s="20"/>
      <c r="L59" s="19"/>
    </row>
    <row r="60" customFormat="false" ht="15" hidden="false" customHeight="false" outlineLevel="0" collapsed="false">
      <c r="A60" s="18" t="s">
        <v>205</v>
      </c>
      <c r="B60" s="18" t="s">
        <v>196</v>
      </c>
      <c r="C60" s="19" t="s">
        <v>206</v>
      </c>
      <c r="D60" s="20" t="s">
        <v>70</v>
      </c>
      <c r="E60" s="19" t="s">
        <v>207</v>
      </c>
      <c r="F60" s="20" t="s">
        <v>61</v>
      </c>
      <c r="G60" s="19"/>
      <c r="H60" s="19"/>
      <c r="I60" s="20"/>
      <c r="J60" s="20"/>
      <c r="K60" s="20"/>
      <c r="L60" s="19"/>
    </row>
    <row r="61" customFormat="false" ht="15" hidden="false" customHeight="false" outlineLevel="0" collapsed="false">
      <c r="A61" s="18" t="s">
        <v>208</v>
      </c>
      <c r="B61" s="18" t="s">
        <v>196</v>
      </c>
      <c r="C61" s="19" t="s">
        <v>209</v>
      </c>
      <c r="D61" s="20" t="s">
        <v>70</v>
      </c>
      <c r="E61" s="19" t="s">
        <v>210</v>
      </c>
      <c r="F61" s="20" t="s">
        <v>61</v>
      </c>
      <c r="G61" s="19"/>
      <c r="H61" s="19"/>
      <c r="I61" s="20"/>
      <c r="J61" s="20"/>
      <c r="K61" s="20"/>
      <c r="L61" s="19"/>
    </row>
    <row r="62" customFormat="false" ht="15" hidden="false" customHeight="false" outlineLevel="0" collapsed="false">
      <c r="A62" s="18" t="s">
        <v>211</v>
      </c>
      <c r="B62" s="18" t="s">
        <v>196</v>
      </c>
      <c r="C62" s="19" t="s">
        <v>212</v>
      </c>
      <c r="D62" s="20" t="s">
        <v>77</v>
      </c>
      <c r="E62" s="19" t="s">
        <v>213</v>
      </c>
      <c r="F62" s="20" t="s">
        <v>61</v>
      </c>
      <c r="G62" s="19"/>
      <c r="H62" s="19"/>
      <c r="I62" s="20"/>
      <c r="J62" s="20"/>
      <c r="K62" s="20"/>
      <c r="L62" s="19"/>
    </row>
    <row r="63" customFormat="false" ht="15" hidden="false" customHeight="false" outlineLevel="0" collapsed="false">
      <c r="A63" s="22" t="s">
        <v>214</v>
      </c>
      <c r="B63" s="22" t="s">
        <v>196</v>
      </c>
      <c r="C63" s="23"/>
      <c r="D63" s="24"/>
      <c r="E63" s="23"/>
      <c r="F63" s="24"/>
      <c r="G63" s="23"/>
      <c r="H63" s="23"/>
      <c r="I63" s="24"/>
      <c r="J63" s="24"/>
      <c r="K63" s="24"/>
      <c r="L63" s="23"/>
    </row>
    <row r="64" customFormat="false" ht="15" hidden="false" customHeight="false" outlineLevel="0" collapsed="false">
      <c r="A64" s="22" t="s">
        <v>215</v>
      </c>
      <c r="B64" s="22" t="s">
        <v>196</v>
      </c>
      <c r="C64" s="23"/>
      <c r="D64" s="24"/>
      <c r="E64" s="23"/>
      <c r="F64" s="24"/>
      <c r="G64" s="23"/>
      <c r="H64" s="23"/>
      <c r="I64" s="24"/>
      <c r="J64" s="24"/>
      <c r="K64" s="24"/>
      <c r="L64" s="23"/>
    </row>
    <row r="65" customFormat="false" ht="15" hidden="false" customHeight="false" outlineLevel="0" collapsed="false">
      <c r="A65" s="22" t="s">
        <v>216</v>
      </c>
      <c r="B65" s="22" t="s">
        <v>196</v>
      </c>
      <c r="C65" s="23"/>
      <c r="D65" s="24"/>
      <c r="E65" s="23"/>
      <c r="F65" s="24"/>
      <c r="G65" s="23"/>
      <c r="H65" s="23"/>
      <c r="I65" s="24"/>
      <c r="J65" s="24"/>
      <c r="K65" s="24"/>
      <c r="L65" s="23"/>
    </row>
    <row r="66" customFormat="false" ht="23.85" hidden="false" customHeight="false" outlineLevel="0" collapsed="false">
      <c r="A66" s="18" t="s">
        <v>217</v>
      </c>
      <c r="B66" s="18" t="s">
        <v>218</v>
      </c>
      <c r="C66" s="19" t="s">
        <v>219</v>
      </c>
      <c r="D66" s="20" t="s">
        <v>59</v>
      </c>
      <c r="E66" s="19" t="s">
        <v>220</v>
      </c>
      <c r="F66" s="20" t="s">
        <v>61</v>
      </c>
      <c r="G66" s="19"/>
      <c r="H66" s="19"/>
      <c r="I66" s="20"/>
      <c r="J66" s="20"/>
      <c r="K66" s="20"/>
      <c r="L66" s="19"/>
    </row>
    <row r="67" customFormat="false" ht="23.85" hidden="false" customHeight="false" outlineLevel="0" collapsed="false">
      <c r="A67" s="18" t="s">
        <v>221</v>
      </c>
      <c r="B67" s="18" t="s">
        <v>218</v>
      </c>
      <c r="C67" s="19" t="s">
        <v>222</v>
      </c>
      <c r="D67" s="20" t="s">
        <v>59</v>
      </c>
      <c r="E67" s="19" t="s">
        <v>223</v>
      </c>
      <c r="F67" s="20" t="s">
        <v>61</v>
      </c>
      <c r="G67" s="19"/>
      <c r="H67" s="19"/>
      <c r="I67" s="20"/>
      <c r="J67" s="20"/>
      <c r="K67" s="20"/>
      <c r="L67" s="19"/>
    </row>
    <row r="68" customFormat="false" ht="23.85" hidden="false" customHeight="false" outlineLevel="0" collapsed="false">
      <c r="A68" s="18" t="s">
        <v>224</v>
      </c>
      <c r="B68" s="18" t="s">
        <v>218</v>
      </c>
      <c r="C68" s="19" t="s">
        <v>225</v>
      </c>
      <c r="D68" s="20" t="s">
        <v>70</v>
      </c>
      <c r="E68" s="19" t="s">
        <v>226</v>
      </c>
      <c r="F68" s="20" t="s">
        <v>61</v>
      </c>
      <c r="G68" s="19"/>
      <c r="H68" s="19"/>
      <c r="I68" s="20"/>
      <c r="J68" s="20"/>
      <c r="K68" s="20"/>
      <c r="L68" s="19"/>
    </row>
    <row r="69" customFormat="false" ht="23.85" hidden="false" customHeight="false" outlineLevel="0" collapsed="false">
      <c r="A69" s="18" t="s">
        <v>227</v>
      </c>
      <c r="B69" s="18" t="s">
        <v>218</v>
      </c>
      <c r="C69" s="19" t="s">
        <v>228</v>
      </c>
      <c r="D69" s="20" t="s">
        <v>70</v>
      </c>
      <c r="E69" s="19" t="s">
        <v>229</v>
      </c>
      <c r="F69" s="20" t="s">
        <v>61</v>
      </c>
      <c r="G69" s="19"/>
      <c r="H69" s="19"/>
      <c r="I69" s="20"/>
      <c r="J69" s="20"/>
      <c r="K69" s="20"/>
      <c r="L69" s="19"/>
    </row>
    <row r="70" customFormat="false" ht="23.85" hidden="false" customHeight="false" outlineLevel="0" collapsed="false">
      <c r="A70" s="18" t="s">
        <v>230</v>
      </c>
      <c r="B70" s="18" t="s">
        <v>218</v>
      </c>
      <c r="C70" s="19" t="s">
        <v>231</v>
      </c>
      <c r="D70" s="20" t="s">
        <v>70</v>
      </c>
      <c r="E70" s="19" t="s">
        <v>232</v>
      </c>
      <c r="F70" s="20" t="s">
        <v>61</v>
      </c>
      <c r="G70" s="19"/>
      <c r="H70" s="19"/>
      <c r="I70" s="20"/>
      <c r="J70" s="20"/>
      <c r="K70" s="20"/>
      <c r="L70" s="19"/>
    </row>
    <row r="71" customFormat="false" ht="23.85" hidden="false" customHeight="false" outlineLevel="0" collapsed="false">
      <c r="A71" s="18" t="s">
        <v>233</v>
      </c>
      <c r="B71" s="18" t="s">
        <v>218</v>
      </c>
      <c r="C71" s="19" t="s">
        <v>234</v>
      </c>
      <c r="D71" s="20" t="s">
        <v>77</v>
      </c>
      <c r="E71" s="19" t="s">
        <v>235</v>
      </c>
      <c r="F71" s="20" t="s">
        <v>61</v>
      </c>
      <c r="G71" s="19"/>
      <c r="H71" s="19"/>
      <c r="I71" s="20"/>
      <c r="J71" s="20"/>
      <c r="K71" s="20"/>
      <c r="L71" s="19"/>
    </row>
    <row r="72" customFormat="false" ht="23.85" hidden="false" customHeight="false" outlineLevel="0" collapsed="false">
      <c r="A72" s="22" t="s">
        <v>236</v>
      </c>
      <c r="B72" s="22" t="s">
        <v>218</v>
      </c>
      <c r="C72" s="23"/>
      <c r="D72" s="24"/>
      <c r="E72" s="23"/>
      <c r="F72" s="24"/>
      <c r="G72" s="23"/>
      <c r="H72" s="23"/>
      <c r="I72" s="24"/>
      <c r="J72" s="24"/>
      <c r="K72" s="24"/>
      <c r="L72" s="23"/>
    </row>
    <row r="73" customFormat="false" ht="23.85" hidden="false" customHeight="false" outlineLevel="0" collapsed="false">
      <c r="A73" s="22" t="s">
        <v>237</v>
      </c>
      <c r="B73" s="22" t="s">
        <v>218</v>
      </c>
      <c r="C73" s="23"/>
      <c r="D73" s="24"/>
      <c r="E73" s="23"/>
      <c r="F73" s="24"/>
      <c r="G73" s="23"/>
      <c r="H73" s="23"/>
      <c r="I73" s="24"/>
      <c r="J73" s="24"/>
      <c r="K73" s="24"/>
      <c r="L73" s="23"/>
    </row>
    <row r="74" customFormat="false" ht="23.85" hidden="false" customHeight="false" outlineLevel="0" collapsed="false">
      <c r="A74" s="22" t="s">
        <v>238</v>
      </c>
      <c r="B74" s="22" t="s">
        <v>218</v>
      </c>
      <c r="C74" s="23"/>
      <c r="D74" s="24"/>
      <c r="E74" s="23"/>
      <c r="F74" s="24"/>
      <c r="G74" s="23"/>
      <c r="H74" s="23"/>
      <c r="I74" s="24"/>
      <c r="J74" s="24"/>
      <c r="K74" s="24"/>
      <c r="L74" s="23"/>
    </row>
  </sheetData>
  <autoFilter ref="A1:L74"/>
  <conditionalFormatting sqref="I2:K74">
    <cfRule type="expression" priority="2" aboveAverage="0" equalAverage="0" bottom="0" percent="0" rank="0" text="" dxfId="7">
      <formula>AND(I2=0,I2&lt;&gt;"",$D2="MUSS",$F2="ja")</formula>
    </cfRule>
  </conditionalFormatting>
  <conditionalFormatting sqref="A2:L74">
    <cfRule type="expression" priority="3" aboveAverage="0" equalAverage="0" bottom="0" percent="0" rank="0" text="" dxfId="8">
      <formula>$F2="nein"</formula>
    </cfRule>
  </conditionalFormatting>
  <conditionalFormatting sqref="D2:D74">
    <cfRule type="cellIs" priority="4" operator="equal" aboveAverage="0" equalAverage="0" bottom="0" percent="0" rank="0" text="" dxfId="9">
      <formula>"MUSS"</formula>
    </cfRule>
  </conditionalFormatting>
  <dataValidations count="3">
    <dataValidation allowBlank="true" errorStyle="stop" operator="between" showDropDown="false" showErrorMessage="false" showInputMessage="false" sqref="D2:D74" type="list">
      <formula1>"MUSS,SOLL,KANN"</formula1>
      <formula2>0</formula2>
    </dataValidation>
    <dataValidation allowBlank="true" errorStyle="stop" operator="between" showDropDown="false" showErrorMessage="false" showInputMessage="false" sqref="F2:F74" type="list">
      <formula1>"ja,nein"</formula1>
      <formula2>0</formula2>
    </dataValidation>
    <dataValidation allowBlank="true" error="Bitte eine ganze Zahl von 0 bis 5 eintragen." errorStyle="stop" errorTitle="Punkte" operator="between" showDropDown="false" showErrorMessage="true" showInputMessage="false" sqref="I2:K74" type="whole">
      <formula1>0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1422"/>
    <pageSetUpPr fitToPage="false"/>
  </sheetPr>
  <dimension ref="B2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1"/>
    <col collapsed="false" customWidth="true" hidden="false" outlineLevel="0" max="9" min="4" style="0" width="12"/>
    <col collapsed="false" customWidth="true" hidden="false" outlineLevel="0" max="10" min="10" style="0" width="13"/>
    <col collapsed="false" customWidth="true" hidden="false" outlineLevel="0" max="11" min="11" style="0" width="28"/>
  </cols>
  <sheetData>
    <row r="2" customFormat="false" ht="19.7" hidden="false" customHeight="false" outlineLevel="0" collapsed="false">
      <c r="B2" s="13" t="s">
        <v>239</v>
      </c>
    </row>
    <row r="3" customFormat="false" ht="25.5" hidden="false" customHeight="true" outlineLevel="0" collapsed="false">
      <c r="B3" s="15" t="s">
        <v>240</v>
      </c>
      <c r="C3" s="15"/>
      <c r="D3" s="15"/>
      <c r="E3" s="15"/>
      <c r="F3" s="15"/>
      <c r="G3" s="15"/>
      <c r="H3" s="15"/>
      <c r="I3" s="15"/>
      <c r="J3" s="15"/>
    </row>
    <row r="5" customFormat="false" ht="30" hidden="false" customHeight="true" outlineLevel="0" collapsed="false">
      <c r="B5" s="16" t="s">
        <v>48</v>
      </c>
      <c r="C5" s="16" t="s">
        <v>241</v>
      </c>
      <c r="D5" s="16" t="str">
        <f aca="false">"Ø Punkte "&amp;Projekt!$C$11</f>
        <v>Ø Punkte Anbieter A</v>
      </c>
      <c r="E5" s="16" t="str">
        <f aca="false">"Ø Punkte "&amp;Projekt!$C$12</f>
        <v>Ø Punkte Anbieter B</v>
      </c>
      <c r="F5" s="16" t="str">
        <f aca="false">"Ø Punkte "&amp;Projekt!$C$13</f>
        <v>Ø Punkte Anbieter C</v>
      </c>
      <c r="G5" s="16" t="str">
        <f aca="false">"Wertung "&amp;Projekt!$C$11</f>
        <v>Wertung Anbieter A</v>
      </c>
      <c r="H5" s="16" t="str">
        <f aca="false">"Wertung "&amp;Projekt!$C$12</f>
        <v>Wertung Anbieter B</v>
      </c>
      <c r="I5" s="16" t="str">
        <f aca="false">"Wertung "&amp;Projekt!$C$13</f>
        <v>Wertung Anbieter C</v>
      </c>
      <c r="J5" s="16" t="s">
        <v>242</v>
      </c>
    </row>
    <row r="6" customFormat="false" ht="15" hidden="false" customHeight="false" outlineLevel="0" collapsed="false">
      <c r="B6" s="11" t="s">
        <v>57</v>
      </c>
      <c r="C6" s="25" t="n">
        <v>0.2</v>
      </c>
      <c r="D6" s="26" t="n">
        <f aca="false">IFERROR(AVERAGEIFS(Anforderungen!$I$2:$I$74,Anforderungen!$B$2:$B$74,$B6,Anforderungen!$F$2:$F$74,"ja"),"")</f>
        <v>4</v>
      </c>
      <c r="E6" s="26" t="n">
        <f aca="false">IFERROR(AVERAGEIFS(Anforderungen!$J$2:$J$74,Anforderungen!$B$2:$B$74,$B6,Anforderungen!$F$2:$F$74,"ja"),"")</f>
        <v>3</v>
      </c>
      <c r="F6" s="26" t="n">
        <f aca="false">IFERROR(AVERAGEIFS(Anforderungen!$K$2:$K$74,Anforderungen!$B$2:$B$74,$B6,Anforderungen!$F$2:$F$74,"ja"),"")</f>
        <v>5</v>
      </c>
      <c r="G6" s="26" t="n">
        <f aca="false">IF(D6="","",$C6*D6/5*100)</f>
        <v>16</v>
      </c>
      <c r="H6" s="26" t="n">
        <f aca="false">IF(E6="","",$C6*E6/5*100)</f>
        <v>12</v>
      </c>
      <c r="I6" s="26" t="n">
        <f aca="false">IF(F6="","",$C6*F6/5*100)</f>
        <v>20</v>
      </c>
      <c r="J6" s="27" t="n">
        <f aca="false">COUNTIFS(Anforderungen!$B$2:$B$74,$B6,Anforderungen!$F$2:$F$74,"ja")</f>
        <v>6</v>
      </c>
    </row>
    <row r="7" customFormat="false" ht="15" hidden="false" customHeight="false" outlineLevel="0" collapsed="false">
      <c r="B7" s="28" t="s">
        <v>83</v>
      </c>
      <c r="C7" s="25" t="n">
        <v>0.15</v>
      </c>
      <c r="D7" s="29" t="str">
        <f aca="false">IFERROR(AVERAGEIFS(Anforderungen!$I$2:$I$74,Anforderungen!$B$2:$B$74,$B7,Anforderungen!$F$2:$F$74,"ja"),"")</f>
        <v/>
      </c>
      <c r="E7" s="29" t="str">
        <f aca="false">IFERROR(AVERAGEIFS(Anforderungen!$J$2:$J$74,Anforderungen!$B$2:$B$74,$B7,Anforderungen!$F$2:$F$74,"ja"),"")</f>
        <v/>
      </c>
      <c r="F7" s="29" t="str">
        <f aca="false">IFERROR(AVERAGEIFS(Anforderungen!$K$2:$K$74,Anforderungen!$B$2:$B$74,$B7,Anforderungen!$F$2:$F$74,"ja"),"")</f>
        <v/>
      </c>
      <c r="G7" s="29" t="str">
        <f aca="false">IF(D7="","",$C7*D7/5*100)</f>
        <v/>
      </c>
      <c r="H7" s="29" t="str">
        <f aca="false">IF(E7="","",$C7*E7/5*100)</f>
        <v/>
      </c>
      <c r="I7" s="29" t="str">
        <f aca="false">IF(F7="","",$C7*F7/5*100)</f>
        <v/>
      </c>
      <c r="J7" s="30" t="n">
        <f aca="false">COUNTIFS(Anforderungen!$B$2:$B$74,$B7,Anforderungen!$F$2:$F$74,"ja")</f>
        <v>6</v>
      </c>
    </row>
    <row r="8" customFormat="false" ht="15" hidden="false" customHeight="false" outlineLevel="0" collapsed="false">
      <c r="B8" s="11" t="s">
        <v>105</v>
      </c>
      <c r="C8" s="25" t="n">
        <v>0.15</v>
      </c>
      <c r="D8" s="26" t="str">
        <f aca="false">IFERROR(AVERAGEIFS(Anforderungen!$I$2:$I$74,Anforderungen!$B$2:$B$74,$B8,Anforderungen!$F$2:$F$74,"ja"),"")</f>
        <v/>
      </c>
      <c r="E8" s="26" t="str">
        <f aca="false">IFERROR(AVERAGEIFS(Anforderungen!$J$2:$J$74,Anforderungen!$B$2:$B$74,$B8,Anforderungen!$F$2:$F$74,"ja"),"")</f>
        <v/>
      </c>
      <c r="F8" s="26" t="str">
        <f aca="false">IFERROR(AVERAGEIFS(Anforderungen!$K$2:$K$74,Anforderungen!$B$2:$B$74,$B8,Anforderungen!$F$2:$F$74,"ja"),"")</f>
        <v/>
      </c>
      <c r="G8" s="26" t="str">
        <f aca="false">IF(D8="","",$C8*D8/5*100)</f>
        <v/>
      </c>
      <c r="H8" s="26" t="str">
        <f aca="false">IF(E8="","",$C8*E8/5*100)</f>
        <v/>
      </c>
      <c r="I8" s="26" t="str">
        <f aca="false">IF(F8="","",$C8*F8/5*100)</f>
        <v/>
      </c>
      <c r="J8" s="27" t="n">
        <f aca="false">COUNTIFS(Anforderungen!$B$2:$B$74,$B8,Anforderungen!$F$2:$F$74,"ja")</f>
        <v>6</v>
      </c>
    </row>
    <row r="9" customFormat="false" ht="15" hidden="false" customHeight="false" outlineLevel="0" collapsed="false">
      <c r="B9" s="28" t="s">
        <v>127</v>
      </c>
      <c r="C9" s="25" t="n">
        <v>0.1</v>
      </c>
      <c r="D9" s="29" t="str">
        <f aca="false">IFERROR(AVERAGEIFS(Anforderungen!$I$2:$I$74,Anforderungen!$B$2:$B$74,$B9,Anforderungen!$F$2:$F$74,"ja"),"")</f>
        <v/>
      </c>
      <c r="E9" s="29" t="str">
        <f aca="false">IFERROR(AVERAGEIFS(Anforderungen!$J$2:$J$74,Anforderungen!$B$2:$B$74,$B9,Anforderungen!$F$2:$F$74,"ja"),"")</f>
        <v/>
      </c>
      <c r="F9" s="29" t="str">
        <f aca="false">IFERROR(AVERAGEIFS(Anforderungen!$K$2:$K$74,Anforderungen!$B$2:$B$74,$B9,Anforderungen!$F$2:$F$74,"ja"),"")</f>
        <v/>
      </c>
      <c r="G9" s="29" t="str">
        <f aca="false">IF(D9="","",$C9*D9/5*100)</f>
        <v/>
      </c>
      <c r="H9" s="29" t="str">
        <f aca="false">IF(E9="","",$C9*E9/5*100)</f>
        <v/>
      </c>
      <c r="I9" s="29" t="str">
        <f aca="false">IF(F9="","",$C9*F9/5*100)</f>
        <v/>
      </c>
      <c r="J9" s="30" t="n">
        <f aca="false">COUNTIFS(Anforderungen!$B$2:$B$74,$B9,Anforderungen!$F$2:$F$74,"ja")</f>
        <v>6</v>
      </c>
    </row>
    <row r="10" customFormat="false" ht="15" hidden="false" customHeight="false" outlineLevel="0" collapsed="false">
      <c r="B10" s="11" t="s">
        <v>149</v>
      </c>
      <c r="C10" s="25" t="n">
        <v>0.15</v>
      </c>
      <c r="D10" s="26" t="str">
        <f aca="false">IFERROR(AVERAGEIFS(Anforderungen!$I$2:$I$74,Anforderungen!$B$2:$B$74,$B10,Anforderungen!$F$2:$F$74,"ja"),"")</f>
        <v/>
      </c>
      <c r="E10" s="26" t="str">
        <f aca="false">IFERROR(AVERAGEIFS(Anforderungen!$J$2:$J$74,Anforderungen!$B$2:$B$74,$B10,Anforderungen!$F$2:$F$74,"ja"),"")</f>
        <v/>
      </c>
      <c r="F10" s="26" t="str">
        <f aca="false">IFERROR(AVERAGEIFS(Anforderungen!$K$2:$K$74,Anforderungen!$B$2:$B$74,$B10,Anforderungen!$F$2:$F$74,"ja"),"")</f>
        <v/>
      </c>
      <c r="G10" s="26" t="str">
        <f aca="false">IF(D10="","",$C10*D10/5*100)</f>
        <v/>
      </c>
      <c r="H10" s="26" t="str">
        <f aca="false">IF(E10="","",$C10*E10/5*100)</f>
        <v/>
      </c>
      <c r="I10" s="26" t="str">
        <f aca="false">IF(F10="","",$C10*F10/5*100)</f>
        <v/>
      </c>
      <c r="J10" s="27" t="n">
        <f aca="false">COUNTIFS(Anforderungen!$B$2:$B$74,$B10,Anforderungen!$F$2:$F$74,"ja")</f>
        <v>7</v>
      </c>
    </row>
    <row r="11" customFormat="false" ht="15" hidden="false" customHeight="false" outlineLevel="0" collapsed="false">
      <c r="B11" s="28" t="s">
        <v>174</v>
      </c>
      <c r="C11" s="25" t="n">
        <v>0.1</v>
      </c>
      <c r="D11" s="29" t="str">
        <f aca="false">IFERROR(AVERAGEIFS(Anforderungen!$I$2:$I$74,Anforderungen!$B$2:$B$74,$B11,Anforderungen!$F$2:$F$74,"ja"),"")</f>
        <v/>
      </c>
      <c r="E11" s="29" t="str">
        <f aca="false">IFERROR(AVERAGEIFS(Anforderungen!$J$2:$J$74,Anforderungen!$B$2:$B$74,$B11,Anforderungen!$F$2:$F$74,"ja"),"")</f>
        <v/>
      </c>
      <c r="F11" s="29" t="str">
        <f aca="false">IFERROR(AVERAGEIFS(Anforderungen!$K$2:$K$74,Anforderungen!$B$2:$B$74,$B11,Anforderungen!$F$2:$F$74,"ja"),"")</f>
        <v/>
      </c>
      <c r="G11" s="29" t="str">
        <f aca="false">IF(D11="","",$C11*D11/5*100)</f>
        <v/>
      </c>
      <c r="H11" s="29" t="str">
        <f aca="false">IF(E11="","",$C11*E11/5*100)</f>
        <v/>
      </c>
      <c r="I11" s="29" t="str">
        <f aca="false">IF(F11="","",$C11*F11/5*100)</f>
        <v/>
      </c>
      <c r="J11" s="30" t="n">
        <f aca="false">COUNTIFS(Anforderungen!$B$2:$B$74,$B11,Anforderungen!$F$2:$F$74,"ja")</f>
        <v>6</v>
      </c>
    </row>
    <row r="12" customFormat="false" ht="15" hidden="false" customHeight="false" outlineLevel="0" collapsed="false">
      <c r="B12" s="11" t="s">
        <v>196</v>
      </c>
      <c r="C12" s="25" t="n">
        <v>0.05</v>
      </c>
      <c r="D12" s="26" t="str">
        <f aca="false">IFERROR(AVERAGEIFS(Anforderungen!$I$2:$I$74,Anforderungen!$B$2:$B$74,$B12,Anforderungen!$F$2:$F$74,"ja"),"")</f>
        <v/>
      </c>
      <c r="E12" s="26" t="str">
        <f aca="false">IFERROR(AVERAGEIFS(Anforderungen!$J$2:$J$74,Anforderungen!$B$2:$B$74,$B12,Anforderungen!$F$2:$F$74,"ja"),"")</f>
        <v/>
      </c>
      <c r="F12" s="26" t="str">
        <f aca="false">IFERROR(AVERAGEIFS(Anforderungen!$K$2:$K$74,Anforderungen!$B$2:$B$74,$B12,Anforderungen!$F$2:$F$74,"ja"),"")</f>
        <v/>
      </c>
      <c r="G12" s="26" t="str">
        <f aca="false">IF(D12="","",$C12*D12/5*100)</f>
        <v/>
      </c>
      <c r="H12" s="26" t="str">
        <f aca="false">IF(E12="","",$C12*E12/5*100)</f>
        <v/>
      </c>
      <c r="I12" s="26" t="str">
        <f aca="false">IF(F12="","",$C12*F12/5*100)</f>
        <v/>
      </c>
      <c r="J12" s="27" t="n">
        <f aca="false">COUNTIFS(Anforderungen!$B$2:$B$74,$B12,Anforderungen!$F$2:$F$74,"ja")</f>
        <v>6</v>
      </c>
    </row>
    <row r="13" customFormat="false" ht="15" hidden="false" customHeight="false" outlineLevel="0" collapsed="false">
      <c r="B13" s="28" t="s">
        <v>218</v>
      </c>
      <c r="C13" s="25" t="n">
        <v>0.1</v>
      </c>
      <c r="D13" s="29" t="str">
        <f aca="false">IFERROR(AVERAGEIFS(Anforderungen!$I$2:$I$74,Anforderungen!$B$2:$B$74,$B13,Anforderungen!$F$2:$F$74,"ja"),"")</f>
        <v/>
      </c>
      <c r="E13" s="29" t="str">
        <f aca="false">IFERROR(AVERAGEIFS(Anforderungen!$J$2:$J$74,Anforderungen!$B$2:$B$74,$B13,Anforderungen!$F$2:$F$74,"ja"),"")</f>
        <v/>
      </c>
      <c r="F13" s="29" t="str">
        <f aca="false">IFERROR(AVERAGEIFS(Anforderungen!$K$2:$K$74,Anforderungen!$B$2:$B$74,$B13,Anforderungen!$F$2:$F$74,"ja"),"")</f>
        <v/>
      </c>
      <c r="G13" s="29" t="str">
        <f aca="false">IF(D13="","",$C13*D13/5*100)</f>
        <v/>
      </c>
      <c r="H13" s="29" t="str">
        <f aca="false">IF(E13="","",$C13*E13/5*100)</f>
        <v/>
      </c>
      <c r="I13" s="29" t="str">
        <f aca="false">IF(F13="","",$C13*F13/5*100)</f>
        <v/>
      </c>
      <c r="J13" s="30" t="n">
        <f aca="false">COUNTIFS(Anforderungen!$B$2:$B$74,$B13,Anforderungen!$F$2:$F$74,"ja")</f>
        <v>6</v>
      </c>
    </row>
    <row r="14" customFormat="false" ht="15" hidden="false" customHeight="false" outlineLevel="0" collapsed="false">
      <c r="B14" s="31" t="s">
        <v>243</v>
      </c>
      <c r="C14" s="32" t="n">
        <f aca="false">SUM(C6:C13)</f>
        <v>1</v>
      </c>
      <c r="D14" s="33"/>
      <c r="E14" s="33"/>
      <c r="F14" s="33"/>
      <c r="G14" s="34" t="n">
        <f aca="false">IF(COUNT(G6:G13)=0,"",SUM(G6:G13))</f>
        <v>16</v>
      </c>
      <c r="H14" s="34" t="n">
        <f aca="false">IF(COUNT(H6:H13)=0,"",SUM(H6:H13))</f>
        <v>12</v>
      </c>
      <c r="I14" s="34" t="n">
        <f aca="false">IF(COUNT(I6:I13)=0,"",SUM(I6:I13))</f>
        <v>20</v>
      </c>
      <c r="J14" s="33" t="n">
        <f aca="false">SUM(J6:J13)</f>
        <v>49</v>
      </c>
      <c r="K14" s="35" t="str">
        <f aca="false">IF(ROUND(C14,4)=1,"","Gewichte ergeben nicht 100 %")</f>
        <v/>
      </c>
    </row>
    <row r="16" customFormat="false" ht="15" hidden="false" customHeight="false" outlineLevel="0" collapsed="false">
      <c r="B16" s="12" t="s">
        <v>244</v>
      </c>
      <c r="C16" s="36"/>
      <c r="D16" s="36"/>
      <c r="E16" s="36"/>
      <c r="F16" s="36"/>
      <c r="G16" s="37" t="str">
        <f aca="false">Projekt!$C$11</f>
        <v>Anbieter A</v>
      </c>
      <c r="H16" s="37" t="str">
        <f aca="false">Projekt!$C$12</f>
        <v>Anbieter B</v>
      </c>
      <c r="I16" s="37" t="str">
        <f aca="false">Projekt!$C$13</f>
        <v>Anbieter C</v>
      </c>
    </row>
    <row r="17" customFormat="false" ht="15" hidden="false" customHeight="false" outlineLevel="0" collapsed="false">
      <c r="B17" s="38" t="s">
        <v>245</v>
      </c>
      <c r="G17" s="27" t="n">
        <f aca="false">COUNTIFS(Anforderungen!$F$2:$F$74,"ja",Anforderungen!$I$2:$I$74,"&gt;=0")</f>
        <v>1</v>
      </c>
      <c r="H17" s="27" t="n">
        <f aca="false">COUNTIFS(Anforderungen!$F$2:$F$74,"ja",Anforderungen!$J$2:$J$74,"&gt;=0")</f>
        <v>1</v>
      </c>
      <c r="I17" s="27" t="n">
        <f aca="false">COUNTIFS(Anforderungen!$F$2:$F$74,"ja",Anforderungen!$K$2:$K$74,"&gt;=0")</f>
        <v>1</v>
      </c>
    </row>
    <row r="18" customFormat="false" ht="15" hidden="false" customHeight="false" outlineLevel="0" collapsed="false">
      <c r="B18" s="38" t="s">
        <v>246</v>
      </c>
      <c r="G18" s="27" t="n">
        <f aca="false">COUNTIFS(Anforderungen!$F$2:$F$74,"ja",Anforderungen!$D$2:$D$74,"&lt;&gt;")-COUNTIFS(Anforderungen!$F$2:$F$74,"ja",Anforderungen!$D$2:$D$74,"&lt;&gt;",Anforderungen!$I$2:$I$74,"&gt;=0")</f>
        <v>48</v>
      </c>
      <c r="H18" s="27" t="n">
        <f aca="false">COUNTIFS(Anforderungen!$F$2:$F$74,"ja",Anforderungen!$D$2:$D$74,"&lt;&gt;")-COUNTIFS(Anforderungen!$F$2:$F$74,"ja",Anforderungen!$D$2:$D$74,"&lt;&gt;",Anforderungen!$J$2:$J$74,"&gt;=0")</f>
        <v>48</v>
      </c>
      <c r="I18" s="27" t="n">
        <f aca="false">COUNTIFS(Anforderungen!$F$2:$F$74,"ja",Anforderungen!$D$2:$D$74,"&lt;&gt;")-COUNTIFS(Anforderungen!$F$2:$F$74,"ja",Anforderungen!$D$2:$D$74,"&lt;&gt;",Anforderungen!$K$2:$K$74,"&gt;=0")</f>
        <v>48</v>
      </c>
    </row>
    <row r="19" customFormat="false" ht="15" hidden="false" customHeight="false" outlineLevel="0" collapsed="false">
      <c r="B19" s="38" t="s">
        <v>247</v>
      </c>
      <c r="G19" s="27" t="n">
        <f aca="false">COUNTIFS(Anforderungen!$F$2:$F$74,"ja",Anforderungen!$D$2:$D$74,"MUSS",Anforderungen!$I$2:$I$74,0)</f>
        <v>0</v>
      </c>
      <c r="H19" s="27" t="n">
        <f aca="false">COUNTIFS(Anforderungen!$F$2:$F$74,"ja",Anforderungen!$D$2:$D$74,"MUSS",Anforderungen!$J$2:$J$74,0)</f>
        <v>0</v>
      </c>
      <c r="I19" s="27" t="n">
        <f aca="false">COUNTIFS(Anforderungen!$F$2:$F$74,"ja",Anforderungen!$D$2:$D$74,"MUSS",Anforderungen!$K$2:$K$74,0)</f>
        <v>0</v>
      </c>
    </row>
    <row r="20" customFormat="false" ht="15" hidden="false" customHeight="false" outlineLevel="0" collapsed="false">
      <c r="B20" s="39" t="s">
        <v>248</v>
      </c>
      <c r="G20" s="40" t="str">
        <f aca="false">IF(G19&gt;0,"K.o.",IF(G14="","offen","im Rennen"))</f>
        <v>im Rennen</v>
      </c>
      <c r="H20" s="40" t="str">
        <f aca="false">IF(H19&gt;0,"K.o.",IF(H14="","offen","im Rennen"))</f>
        <v>im Rennen</v>
      </c>
      <c r="I20" s="40" t="str">
        <f aca="false">IF(I19&gt;0,"K.o.",IF(I14="","offen","im Rennen"))</f>
        <v>im Rennen</v>
      </c>
    </row>
    <row r="21" customFormat="false" ht="15" hidden="false" customHeight="false" outlineLevel="0" collapsed="false">
      <c r="B21" s="39" t="s">
        <v>249</v>
      </c>
      <c r="G21" s="41" t="n">
        <f aca="false">IF(OR(G20&lt;&gt;"im Rennen"),"",1+(AND($G$20="im Rennen",$G$14&gt;G14))+(AND($H$20="im Rennen",$H$14&gt;G14))+(AND($I$20="im Rennen",$I$14&gt;G14)))</f>
        <v>2</v>
      </c>
      <c r="H21" s="41" t="n">
        <f aca="false">IF(OR(H20&lt;&gt;"im Rennen"),"",1+(AND($G$20="im Rennen",$G$14&gt;H14))+(AND($H$20="im Rennen",$H$14&gt;H14))+(AND($I$20="im Rennen",$I$14&gt;H14)))</f>
        <v>3</v>
      </c>
      <c r="I21" s="41" t="n">
        <f aca="false">IF(OR(I20&lt;&gt;"im Rennen"),"",1+(AND($G$20="im Rennen",$G$14&gt;I14))+(AND($H$20="im Rennen",$H$14&gt;I14))+(AND($I$20="im Rennen",$I$14&gt;I14)))</f>
        <v>1</v>
      </c>
    </row>
    <row r="23" customFormat="false" ht="15" hidden="false" customHeight="true" outlineLevel="0" collapsed="false">
      <c r="B23" s="15" t="s">
        <v>250</v>
      </c>
      <c r="C23" s="15"/>
      <c r="D23" s="15"/>
      <c r="E23" s="15"/>
      <c r="F23" s="15"/>
      <c r="G23" s="15"/>
      <c r="H23" s="15"/>
      <c r="I23" s="15"/>
      <c r="J23" s="15"/>
    </row>
    <row r="24" customFormat="false" ht="15" hidden="false" customHeight="false" outlineLevel="0" collapsed="false">
      <c r="B24" s="15"/>
      <c r="C24" s="15"/>
      <c r="D24" s="15"/>
      <c r="E24" s="15"/>
      <c r="F24" s="15"/>
      <c r="G24" s="15"/>
      <c r="H24" s="15"/>
      <c r="I24" s="15"/>
      <c r="J24" s="15"/>
    </row>
  </sheetData>
  <mergeCells count="2">
    <mergeCell ref="B3:J3"/>
    <mergeCell ref="B23:J24"/>
  </mergeCells>
  <conditionalFormatting sqref="G20:I20">
    <cfRule type="cellIs" priority="2" operator="equal" aboveAverage="0" equalAverage="0" bottom="0" percent="0" rank="0" text="" dxfId="7">
      <formula>"K.o."</formula>
    </cfRule>
    <cfRule type="cellIs" priority="3" operator="equal" aboveAverage="0" equalAverage="0" bottom="0" percent="0" rank="0" text="" dxfId="10">
      <formula>"im Rennen"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1422"/>
    <pageSetUpPr fitToPage="false"/>
  </sheetPr>
  <dimension ref="B2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8" min="3" style="0" width="13"/>
  </cols>
  <sheetData>
    <row r="2" customFormat="false" ht="19.7" hidden="false" customHeight="false" outlineLevel="0" collapsed="false">
      <c r="B2" s="13" t="s">
        <v>251</v>
      </c>
    </row>
    <row r="3" customFormat="false" ht="15" hidden="false" customHeight="false" outlineLevel="0" collapsed="false">
      <c r="B3" s="42" t="s">
        <v>252</v>
      </c>
      <c r="C3" s="42"/>
      <c r="D3" s="42"/>
      <c r="E3" s="42"/>
      <c r="F3" s="42"/>
      <c r="G3" s="42"/>
      <c r="H3" s="42"/>
    </row>
    <row r="5" customFormat="false" ht="15" hidden="false" customHeight="false" outlineLevel="0" collapsed="false">
      <c r="B5" s="12" t="str">
        <f aca="false">Projekt!$C$11</f>
        <v>Anbieter A</v>
      </c>
      <c r="C5" s="37" t="s">
        <v>253</v>
      </c>
      <c r="D5" s="37" t="s">
        <v>254</v>
      </c>
      <c r="E5" s="37" t="s">
        <v>255</v>
      </c>
      <c r="F5" s="37" t="s">
        <v>256</v>
      </c>
      <c r="G5" s="37" t="s">
        <v>257</v>
      </c>
      <c r="H5" s="37" t="s">
        <v>243</v>
      </c>
    </row>
    <row r="6" customFormat="false" ht="15" hidden="false" customHeight="false" outlineLevel="0" collapsed="false">
      <c r="B6" s="11" t="s">
        <v>258</v>
      </c>
      <c r="C6" s="43"/>
      <c r="D6" s="43"/>
      <c r="E6" s="43"/>
      <c r="F6" s="43"/>
      <c r="G6" s="43"/>
      <c r="H6" s="44" t="n">
        <f aca="false">SUM(C6:G6)</f>
        <v>0</v>
      </c>
    </row>
    <row r="7" customFormat="false" ht="15" hidden="false" customHeight="false" outlineLevel="0" collapsed="false">
      <c r="B7" s="11" t="s">
        <v>259</v>
      </c>
      <c r="C7" s="43"/>
      <c r="D7" s="43"/>
      <c r="E7" s="43"/>
      <c r="F7" s="43"/>
      <c r="G7" s="43"/>
      <c r="H7" s="44" t="n">
        <f aca="false">SUM(C7:G7)</f>
        <v>0</v>
      </c>
    </row>
    <row r="8" customFormat="false" ht="15" hidden="false" customHeight="false" outlineLevel="0" collapsed="false">
      <c r="B8" s="11" t="s">
        <v>260</v>
      </c>
      <c r="C8" s="43"/>
      <c r="D8" s="43"/>
      <c r="E8" s="43"/>
      <c r="F8" s="43"/>
      <c r="G8" s="43"/>
      <c r="H8" s="44" t="n">
        <f aca="false">SUM(C8:G8)</f>
        <v>0</v>
      </c>
    </row>
    <row r="9" customFormat="false" ht="15" hidden="false" customHeight="false" outlineLevel="0" collapsed="false">
      <c r="B9" s="11" t="s">
        <v>261</v>
      </c>
      <c r="C9" s="43"/>
      <c r="D9" s="43"/>
      <c r="E9" s="43"/>
      <c r="F9" s="43"/>
      <c r="G9" s="43"/>
      <c r="H9" s="44" t="n">
        <f aca="false">SUM(C9:G9)</f>
        <v>0</v>
      </c>
    </row>
    <row r="10" customFormat="false" ht="15" hidden="false" customHeight="false" outlineLevel="0" collapsed="false">
      <c r="B10" s="11" t="s">
        <v>262</v>
      </c>
      <c r="C10" s="43"/>
      <c r="D10" s="43"/>
      <c r="E10" s="43"/>
      <c r="F10" s="43"/>
      <c r="G10" s="43"/>
      <c r="H10" s="44" t="n">
        <f aca="false">SUM(C10:G10)</f>
        <v>0</v>
      </c>
    </row>
    <row r="11" customFormat="false" ht="15" hidden="false" customHeight="false" outlineLevel="0" collapsed="false">
      <c r="B11" s="11" t="s">
        <v>263</v>
      </c>
      <c r="C11" s="43"/>
      <c r="D11" s="43"/>
      <c r="E11" s="43"/>
      <c r="F11" s="43"/>
      <c r="G11" s="43"/>
      <c r="H11" s="44" t="n">
        <f aca="false">SUM(C11:G11)</f>
        <v>0</v>
      </c>
    </row>
    <row r="12" customFormat="false" ht="15" hidden="false" customHeight="false" outlineLevel="0" collapsed="false">
      <c r="B12" s="11" t="s">
        <v>264</v>
      </c>
      <c r="C12" s="43"/>
      <c r="D12" s="43"/>
      <c r="E12" s="43"/>
      <c r="F12" s="43"/>
      <c r="G12" s="43"/>
      <c r="H12" s="44" t="n">
        <f aca="false">SUM(C12:G12)</f>
        <v>0</v>
      </c>
    </row>
    <row r="13" customFormat="false" ht="15" hidden="false" customHeight="false" outlineLevel="0" collapsed="false">
      <c r="B13" s="39" t="s">
        <v>243</v>
      </c>
      <c r="C13" s="45" t="n">
        <f aca="false">SUM(C6:C12)</f>
        <v>0</v>
      </c>
      <c r="D13" s="45" t="n">
        <f aca="false">SUM(D6:D12)</f>
        <v>0</v>
      </c>
      <c r="E13" s="45" t="n">
        <f aca="false">SUM(E6:E12)</f>
        <v>0</v>
      </c>
      <c r="F13" s="45" t="n">
        <f aca="false">SUM(F6:F12)</f>
        <v>0</v>
      </c>
      <c r="G13" s="45" t="n">
        <f aca="false">SUM(G6:G12)</f>
        <v>0</v>
      </c>
      <c r="H13" s="45" t="n">
        <f aca="false">SUM(H6:H12)</f>
        <v>0</v>
      </c>
    </row>
    <row r="15" customFormat="false" ht="15" hidden="false" customHeight="false" outlineLevel="0" collapsed="false">
      <c r="B15" s="12" t="str">
        <f aca="false">Projekt!$C$12</f>
        <v>Anbieter B</v>
      </c>
      <c r="C15" s="37" t="s">
        <v>253</v>
      </c>
      <c r="D15" s="37" t="s">
        <v>254</v>
      </c>
      <c r="E15" s="37" t="s">
        <v>255</v>
      </c>
      <c r="F15" s="37" t="s">
        <v>256</v>
      </c>
      <c r="G15" s="37" t="s">
        <v>257</v>
      </c>
      <c r="H15" s="37" t="s">
        <v>243</v>
      </c>
    </row>
    <row r="16" customFormat="false" ht="15" hidden="false" customHeight="false" outlineLevel="0" collapsed="false">
      <c r="B16" s="11" t="s">
        <v>258</v>
      </c>
      <c r="C16" s="43"/>
      <c r="D16" s="43"/>
      <c r="E16" s="43"/>
      <c r="F16" s="43"/>
      <c r="G16" s="43"/>
      <c r="H16" s="44" t="n">
        <f aca="false">SUM(C16:G16)</f>
        <v>0</v>
      </c>
    </row>
    <row r="17" customFormat="false" ht="15" hidden="false" customHeight="false" outlineLevel="0" collapsed="false">
      <c r="B17" s="11" t="s">
        <v>259</v>
      </c>
      <c r="C17" s="43"/>
      <c r="D17" s="43"/>
      <c r="E17" s="43"/>
      <c r="F17" s="43"/>
      <c r="G17" s="43"/>
      <c r="H17" s="44" t="n">
        <f aca="false">SUM(C17:G17)</f>
        <v>0</v>
      </c>
    </row>
    <row r="18" customFormat="false" ht="15" hidden="false" customHeight="false" outlineLevel="0" collapsed="false">
      <c r="B18" s="11" t="s">
        <v>260</v>
      </c>
      <c r="C18" s="43"/>
      <c r="D18" s="43"/>
      <c r="E18" s="43"/>
      <c r="F18" s="43"/>
      <c r="G18" s="43"/>
      <c r="H18" s="44" t="n">
        <f aca="false">SUM(C18:G18)</f>
        <v>0</v>
      </c>
    </row>
    <row r="19" customFormat="false" ht="15" hidden="false" customHeight="false" outlineLevel="0" collapsed="false">
      <c r="B19" s="11" t="s">
        <v>261</v>
      </c>
      <c r="C19" s="43"/>
      <c r="D19" s="43"/>
      <c r="E19" s="43"/>
      <c r="F19" s="43"/>
      <c r="G19" s="43"/>
      <c r="H19" s="44" t="n">
        <f aca="false">SUM(C19:G19)</f>
        <v>0</v>
      </c>
    </row>
    <row r="20" customFormat="false" ht="15" hidden="false" customHeight="false" outlineLevel="0" collapsed="false">
      <c r="B20" s="11" t="s">
        <v>262</v>
      </c>
      <c r="C20" s="43"/>
      <c r="D20" s="43"/>
      <c r="E20" s="43"/>
      <c r="F20" s="43"/>
      <c r="G20" s="43"/>
      <c r="H20" s="44" t="n">
        <f aca="false">SUM(C20:G20)</f>
        <v>0</v>
      </c>
    </row>
    <row r="21" customFormat="false" ht="15" hidden="false" customHeight="false" outlineLevel="0" collapsed="false">
      <c r="B21" s="11" t="s">
        <v>263</v>
      </c>
      <c r="C21" s="43"/>
      <c r="D21" s="43"/>
      <c r="E21" s="43"/>
      <c r="F21" s="43"/>
      <c r="G21" s="43"/>
      <c r="H21" s="44" t="n">
        <f aca="false">SUM(C21:G21)</f>
        <v>0</v>
      </c>
    </row>
    <row r="22" customFormat="false" ht="15" hidden="false" customHeight="false" outlineLevel="0" collapsed="false">
      <c r="B22" s="11" t="s">
        <v>264</v>
      </c>
      <c r="C22" s="43"/>
      <c r="D22" s="43"/>
      <c r="E22" s="43"/>
      <c r="F22" s="43"/>
      <c r="G22" s="43"/>
      <c r="H22" s="44" t="n">
        <f aca="false">SUM(C22:G22)</f>
        <v>0</v>
      </c>
    </row>
    <row r="23" customFormat="false" ht="15" hidden="false" customHeight="false" outlineLevel="0" collapsed="false">
      <c r="B23" s="39" t="s">
        <v>243</v>
      </c>
      <c r="C23" s="45" t="n">
        <f aca="false">SUM(C16:C22)</f>
        <v>0</v>
      </c>
      <c r="D23" s="45" t="n">
        <f aca="false">SUM(D16:D22)</f>
        <v>0</v>
      </c>
      <c r="E23" s="45" t="n">
        <f aca="false">SUM(E16:E22)</f>
        <v>0</v>
      </c>
      <c r="F23" s="45" t="n">
        <f aca="false">SUM(F16:F22)</f>
        <v>0</v>
      </c>
      <c r="G23" s="45" t="n">
        <f aca="false">SUM(G16:G22)</f>
        <v>0</v>
      </c>
      <c r="H23" s="45" t="n">
        <f aca="false">SUM(H16:H22)</f>
        <v>0</v>
      </c>
    </row>
    <row r="25" customFormat="false" ht="15" hidden="false" customHeight="false" outlineLevel="0" collapsed="false">
      <c r="B25" s="12" t="str">
        <f aca="false">Projekt!$C$13</f>
        <v>Anbieter C</v>
      </c>
      <c r="C25" s="37" t="s">
        <v>253</v>
      </c>
      <c r="D25" s="37" t="s">
        <v>254</v>
      </c>
      <c r="E25" s="37" t="s">
        <v>255</v>
      </c>
      <c r="F25" s="37" t="s">
        <v>256</v>
      </c>
      <c r="G25" s="37" t="s">
        <v>257</v>
      </c>
      <c r="H25" s="37" t="s">
        <v>243</v>
      </c>
    </row>
    <row r="26" customFormat="false" ht="15" hidden="false" customHeight="false" outlineLevel="0" collapsed="false">
      <c r="B26" s="11" t="s">
        <v>258</v>
      </c>
      <c r="C26" s="43"/>
      <c r="D26" s="43"/>
      <c r="E26" s="43"/>
      <c r="F26" s="43"/>
      <c r="G26" s="43"/>
      <c r="H26" s="44" t="n">
        <f aca="false">SUM(C26:G26)</f>
        <v>0</v>
      </c>
    </row>
    <row r="27" customFormat="false" ht="15" hidden="false" customHeight="false" outlineLevel="0" collapsed="false">
      <c r="B27" s="11" t="s">
        <v>259</v>
      </c>
      <c r="C27" s="43"/>
      <c r="D27" s="43"/>
      <c r="E27" s="43"/>
      <c r="F27" s="43"/>
      <c r="G27" s="43"/>
      <c r="H27" s="44" t="n">
        <f aca="false">SUM(C27:G27)</f>
        <v>0</v>
      </c>
    </row>
    <row r="28" customFormat="false" ht="15" hidden="false" customHeight="false" outlineLevel="0" collapsed="false">
      <c r="B28" s="11" t="s">
        <v>260</v>
      </c>
      <c r="C28" s="43"/>
      <c r="D28" s="43"/>
      <c r="E28" s="43"/>
      <c r="F28" s="43"/>
      <c r="G28" s="43"/>
      <c r="H28" s="44" t="n">
        <f aca="false">SUM(C28:G28)</f>
        <v>0</v>
      </c>
    </row>
    <row r="29" customFormat="false" ht="15" hidden="false" customHeight="false" outlineLevel="0" collapsed="false">
      <c r="B29" s="11" t="s">
        <v>261</v>
      </c>
      <c r="C29" s="43"/>
      <c r="D29" s="43"/>
      <c r="E29" s="43"/>
      <c r="F29" s="43"/>
      <c r="G29" s="43"/>
      <c r="H29" s="44" t="n">
        <f aca="false">SUM(C29:G29)</f>
        <v>0</v>
      </c>
    </row>
    <row r="30" customFormat="false" ht="15" hidden="false" customHeight="false" outlineLevel="0" collapsed="false">
      <c r="B30" s="11" t="s">
        <v>262</v>
      </c>
      <c r="C30" s="43"/>
      <c r="D30" s="43"/>
      <c r="E30" s="43"/>
      <c r="F30" s="43"/>
      <c r="G30" s="43"/>
      <c r="H30" s="44" t="n">
        <f aca="false">SUM(C30:G30)</f>
        <v>0</v>
      </c>
    </row>
    <row r="31" customFormat="false" ht="15" hidden="false" customHeight="false" outlineLevel="0" collapsed="false">
      <c r="B31" s="11" t="s">
        <v>263</v>
      </c>
      <c r="C31" s="43"/>
      <c r="D31" s="43"/>
      <c r="E31" s="43"/>
      <c r="F31" s="43"/>
      <c r="G31" s="43"/>
      <c r="H31" s="44" t="n">
        <f aca="false">SUM(C31:G31)</f>
        <v>0</v>
      </c>
    </row>
    <row r="32" customFormat="false" ht="15" hidden="false" customHeight="false" outlineLevel="0" collapsed="false">
      <c r="B32" s="11" t="s">
        <v>264</v>
      </c>
      <c r="C32" s="43"/>
      <c r="D32" s="43"/>
      <c r="E32" s="43"/>
      <c r="F32" s="43"/>
      <c r="G32" s="43"/>
      <c r="H32" s="44" t="n">
        <f aca="false">SUM(C32:G32)</f>
        <v>0</v>
      </c>
    </row>
    <row r="33" customFormat="false" ht="15" hidden="false" customHeight="false" outlineLevel="0" collapsed="false">
      <c r="B33" s="39" t="s">
        <v>243</v>
      </c>
      <c r="C33" s="45" t="n">
        <f aca="false">SUM(C26:C32)</f>
        <v>0</v>
      </c>
      <c r="D33" s="45" t="n">
        <f aca="false">SUM(D26:D32)</f>
        <v>0</v>
      </c>
      <c r="E33" s="45" t="n">
        <f aca="false">SUM(E26:E32)</f>
        <v>0</v>
      </c>
      <c r="F33" s="45" t="n">
        <f aca="false">SUM(F26:F32)</f>
        <v>0</v>
      </c>
      <c r="G33" s="45" t="n">
        <f aca="false">SUM(G26:G32)</f>
        <v>0</v>
      </c>
      <c r="H33" s="45" t="n">
        <f aca="false">SUM(H26:H32)</f>
        <v>0</v>
      </c>
    </row>
    <row r="35" customFormat="false" ht="15" hidden="false" customHeight="false" outlineLevel="0" collapsed="false">
      <c r="B35" s="12" t="s">
        <v>265</v>
      </c>
      <c r="C35" s="37" t="s">
        <v>266</v>
      </c>
      <c r="D35" s="37" t="s">
        <v>267</v>
      </c>
      <c r="E35" s="37" t="s">
        <v>268</v>
      </c>
    </row>
    <row r="36" customFormat="false" ht="15" hidden="false" customHeight="false" outlineLevel="0" collapsed="false">
      <c r="B36" s="11" t="str">
        <f aca="false">Projekt!$C$11</f>
        <v>Anbieter A</v>
      </c>
      <c r="C36" s="46" t="n">
        <f aca="false">H13</f>
        <v>0</v>
      </c>
      <c r="D36" s="26" t="n">
        <f aca="false">Bewertung!G14</f>
        <v>16</v>
      </c>
      <c r="E36" s="47" t="str">
        <f aca="false">IF(OR(D36="",D36=0,C36=0),"",C36/D36)</f>
        <v/>
      </c>
    </row>
    <row r="37" customFormat="false" ht="15" hidden="false" customHeight="false" outlineLevel="0" collapsed="false">
      <c r="B37" s="11" t="str">
        <f aca="false">Projekt!$C$12</f>
        <v>Anbieter B</v>
      </c>
      <c r="C37" s="46" t="n">
        <f aca="false">H23</f>
        <v>0</v>
      </c>
      <c r="D37" s="26" t="n">
        <f aca="false">Bewertung!H14</f>
        <v>12</v>
      </c>
      <c r="E37" s="47" t="str">
        <f aca="false">IF(OR(D37="",D37=0,C37=0),"",C37/D37)</f>
        <v/>
      </c>
    </row>
    <row r="38" customFormat="false" ht="15" hidden="false" customHeight="false" outlineLevel="0" collapsed="false">
      <c r="B38" s="11" t="str">
        <f aca="false">Projekt!$C$13</f>
        <v>Anbieter C</v>
      </c>
      <c r="C38" s="46" t="n">
        <f aca="false">H33</f>
        <v>0</v>
      </c>
      <c r="D38" s="26" t="n">
        <f aca="false">Bewertung!I14</f>
        <v>20</v>
      </c>
      <c r="E38" s="47" t="str">
        <f aca="false">IF(OR(D38="",D38=0,C38=0),"",C38/D38)</f>
        <v/>
      </c>
    </row>
    <row r="40" customFormat="false" ht="15" hidden="false" customHeight="false" outlineLevel="0" collapsed="false">
      <c r="B40" s="48" t="s">
        <v>269</v>
      </c>
    </row>
  </sheetData>
  <mergeCells count="1">
    <mergeCell ref="B3:H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2026-10-13T09:33:07Z</dcterms:created>
  <dc:creator>Find-Your-BI (Sectorlens GmbH)</dc:creator>
  <dc:description/>
  <dc:language>en-US</dc:language>
  <cp:lastModifiedBy/>
  <dcterms:modified xsi:type="dcterms:W3CDTF">2026-10-13T09:33:07Z</dcterms:modified>
  <cp:revision>0</cp:revision>
  <dc:subject>Anforderungskatalog für die BI-Software-Auswahl</dc:subject>
  <dc:title>BI Lastenheft Vorlage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